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5300" windowHeight="87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Лист1!$A$1:$S$54</definedName>
  </definedNames>
  <calcPr calcId="145621"/>
</workbook>
</file>

<file path=xl/calcChain.xml><?xml version="1.0" encoding="utf-8"?>
<calcChain xmlns="http://schemas.openxmlformats.org/spreadsheetml/2006/main">
  <c r="I36" i="1" l="1"/>
  <c r="C45" i="1"/>
  <c r="O19" i="1"/>
  <c r="C52" i="1"/>
  <c r="F51" i="1"/>
  <c r="E51" i="1"/>
  <c r="D51" i="1"/>
  <c r="C50" i="1"/>
  <c r="F49" i="1"/>
  <c r="E49" i="1"/>
  <c r="D49" i="1"/>
  <c r="C48" i="1"/>
  <c r="F47" i="1"/>
  <c r="E47" i="1"/>
  <c r="D47" i="1"/>
  <c r="C46" i="1"/>
  <c r="F44" i="1"/>
  <c r="E44" i="1"/>
  <c r="D44" i="1"/>
  <c r="C43" i="1"/>
  <c r="F42" i="1"/>
  <c r="E42" i="1"/>
  <c r="D42" i="1"/>
  <c r="C41" i="1"/>
  <c r="C40" i="1"/>
  <c r="F39" i="1"/>
  <c r="E39" i="1"/>
  <c r="D39" i="1"/>
  <c r="C38" i="1"/>
  <c r="C37" i="1"/>
  <c r="F36" i="1"/>
  <c r="E36" i="1"/>
  <c r="D36" i="1"/>
  <c r="C35" i="1"/>
  <c r="C34" i="1"/>
  <c r="C33" i="1"/>
  <c r="F32" i="1"/>
  <c r="E32" i="1"/>
  <c r="D32" i="1"/>
  <c r="C31" i="1"/>
  <c r="F30" i="1"/>
  <c r="E30" i="1"/>
  <c r="D30" i="1"/>
  <c r="C29" i="1"/>
  <c r="F28" i="1"/>
  <c r="E28" i="1"/>
  <c r="D28" i="1"/>
  <c r="C27" i="1"/>
  <c r="C26" i="1"/>
  <c r="C25" i="1"/>
  <c r="F24" i="1"/>
  <c r="E24" i="1"/>
  <c r="D24" i="1"/>
  <c r="C23" i="1"/>
  <c r="F22" i="1"/>
  <c r="E22" i="1"/>
  <c r="D22" i="1"/>
  <c r="C21" i="1"/>
  <c r="C20" i="1"/>
  <c r="F19" i="1"/>
  <c r="E19" i="1"/>
  <c r="D19" i="1"/>
  <c r="C19" i="1" s="1"/>
  <c r="C18" i="1"/>
  <c r="F17" i="1"/>
  <c r="E17" i="1"/>
  <c r="D17" i="1"/>
  <c r="C16" i="1"/>
  <c r="C15" i="1"/>
  <c r="C14" i="1"/>
  <c r="F13" i="1"/>
  <c r="E13" i="1"/>
  <c r="D13" i="1"/>
  <c r="C12" i="1"/>
  <c r="C11" i="1"/>
  <c r="C10" i="1"/>
  <c r="F9" i="1"/>
  <c r="E9" i="1"/>
  <c r="D9" i="1"/>
  <c r="C9" i="1" s="1"/>
  <c r="C8" i="1"/>
  <c r="C7" i="1"/>
  <c r="C6" i="1"/>
  <c r="F5" i="1"/>
  <c r="E5" i="1"/>
  <c r="D5" i="1"/>
  <c r="E53" i="1" l="1"/>
  <c r="D53" i="1"/>
  <c r="C5" i="1"/>
  <c r="C30" i="1"/>
  <c r="C36" i="1"/>
  <c r="C42" i="1"/>
  <c r="C49" i="1"/>
  <c r="C51" i="1"/>
  <c r="F53" i="1"/>
  <c r="C44" i="1"/>
  <c r="C17" i="1"/>
  <c r="C39" i="1"/>
  <c r="C22" i="1"/>
  <c r="C24" i="1"/>
  <c r="C28" i="1"/>
  <c r="C47" i="1"/>
  <c r="C32" i="1"/>
  <c r="C13" i="1"/>
  <c r="H19" i="1"/>
  <c r="I19" i="1"/>
  <c r="J19" i="1"/>
  <c r="M51" i="1"/>
  <c r="O51" i="1"/>
  <c r="J42" i="1"/>
  <c r="S52" i="1"/>
  <c r="Q52" i="1"/>
  <c r="S50" i="1"/>
  <c r="S48" i="1"/>
  <c r="S41" i="1"/>
  <c r="R40" i="1"/>
  <c r="S38" i="1"/>
  <c r="R37" i="1"/>
  <c r="S35" i="1"/>
  <c r="S34" i="1"/>
  <c r="S33" i="1"/>
  <c r="S31" i="1"/>
  <c r="R31" i="1"/>
  <c r="S29" i="1"/>
  <c r="S27" i="1"/>
  <c r="R27" i="1"/>
  <c r="S26" i="1"/>
  <c r="S25" i="1"/>
  <c r="S23" i="1"/>
  <c r="R23" i="1"/>
  <c r="S21" i="1"/>
  <c r="S20" i="1"/>
  <c r="R20" i="1"/>
  <c r="S18" i="1"/>
  <c r="S16" i="1"/>
  <c r="R16" i="1"/>
  <c r="Q16" i="1"/>
  <c r="S15" i="1"/>
  <c r="R15" i="1"/>
  <c r="Q15" i="1"/>
  <c r="S14" i="1"/>
  <c r="R14" i="1"/>
  <c r="R12" i="1"/>
  <c r="S11" i="1"/>
  <c r="R11" i="1"/>
  <c r="R10" i="1"/>
  <c r="S8" i="1"/>
  <c r="R8" i="1"/>
  <c r="S7" i="1"/>
  <c r="R7" i="1"/>
  <c r="S6" i="1"/>
  <c r="R6" i="1"/>
  <c r="Q6" i="1"/>
  <c r="L52" i="1"/>
  <c r="G52" i="1"/>
  <c r="G51" i="1" s="1"/>
  <c r="G38" i="1"/>
  <c r="L38" i="1"/>
  <c r="O36" i="1"/>
  <c r="N36" i="1"/>
  <c r="R36" i="1" s="1"/>
  <c r="M36" i="1"/>
  <c r="J36" i="1"/>
  <c r="H36" i="1"/>
  <c r="G21" i="1"/>
  <c r="L21" i="1"/>
  <c r="N19" i="1"/>
  <c r="M19" i="1"/>
  <c r="L11" i="1"/>
  <c r="N51" i="1"/>
  <c r="J51" i="1"/>
  <c r="I51" i="1"/>
  <c r="H51" i="1"/>
  <c r="O49" i="1"/>
  <c r="N49" i="1"/>
  <c r="M49" i="1"/>
  <c r="J49" i="1"/>
  <c r="I49" i="1"/>
  <c r="H49" i="1"/>
  <c r="O47" i="1"/>
  <c r="N47" i="1"/>
  <c r="M47" i="1"/>
  <c r="J47" i="1"/>
  <c r="I47" i="1"/>
  <c r="H47" i="1"/>
  <c r="O44" i="1"/>
  <c r="N44" i="1"/>
  <c r="M44" i="1"/>
  <c r="J44" i="1"/>
  <c r="I44" i="1"/>
  <c r="H44" i="1"/>
  <c r="O42" i="1"/>
  <c r="N42" i="1"/>
  <c r="M42" i="1"/>
  <c r="I42" i="1"/>
  <c r="H42" i="1"/>
  <c r="O39" i="1"/>
  <c r="N39" i="1"/>
  <c r="M39" i="1"/>
  <c r="J39" i="1"/>
  <c r="I39" i="1"/>
  <c r="H39" i="1"/>
  <c r="O32" i="1"/>
  <c r="N32" i="1"/>
  <c r="M32" i="1"/>
  <c r="J32" i="1"/>
  <c r="I32" i="1"/>
  <c r="H32" i="1"/>
  <c r="O30" i="1"/>
  <c r="N30" i="1"/>
  <c r="M30" i="1"/>
  <c r="J30" i="1"/>
  <c r="I30" i="1"/>
  <c r="H30" i="1"/>
  <c r="O28" i="1"/>
  <c r="N28" i="1"/>
  <c r="M28" i="1"/>
  <c r="J28" i="1"/>
  <c r="I28" i="1"/>
  <c r="H28" i="1"/>
  <c r="O24" i="1"/>
  <c r="N24" i="1"/>
  <c r="M24" i="1"/>
  <c r="J24" i="1"/>
  <c r="I24" i="1"/>
  <c r="H24" i="1"/>
  <c r="O22" i="1"/>
  <c r="N22" i="1"/>
  <c r="M22" i="1"/>
  <c r="J22" i="1"/>
  <c r="I22" i="1"/>
  <c r="H22" i="1"/>
  <c r="O17" i="1"/>
  <c r="N17" i="1"/>
  <c r="M17" i="1"/>
  <c r="J17" i="1"/>
  <c r="I17" i="1"/>
  <c r="H17" i="1"/>
  <c r="O13" i="1"/>
  <c r="N13" i="1"/>
  <c r="M13" i="1"/>
  <c r="J13" i="1"/>
  <c r="I13" i="1"/>
  <c r="H13" i="1"/>
  <c r="O9" i="1"/>
  <c r="N9" i="1"/>
  <c r="M9" i="1"/>
  <c r="J9" i="1"/>
  <c r="I9" i="1"/>
  <c r="H9" i="1"/>
  <c r="L50" i="1"/>
  <c r="L49" i="1" s="1"/>
  <c r="L48" i="1"/>
  <c r="L47" i="1" s="1"/>
  <c r="L46" i="1"/>
  <c r="L45" i="1"/>
  <c r="L43" i="1"/>
  <c r="L42" i="1" s="1"/>
  <c r="L41" i="1"/>
  <c r="L40" i="1"/>
  <c r="L37" i="1"/>
  <c r="L35" i="1"/>
  <c r="L34" i="1"/>
  <c r="L33" i="1"/>
  <c r="L31" i="1"/>
  <c r="L30" i="1" s="1"/>
  <c r="L29" i="1"/>
  <c r="L28" i="1" s="1"/>
  <c r="L27" i="1"/>
  <c r="L26" i="1"/>
  <c r="L25" i="1"/>
  <c r="L23" i="1"/>
  <c r="L22" i="1" s="1"/>
  <c r="L20" i="1"/>
  <c r="L19" i="1" s="1"/>
  <c r="L18" i="1"/>
  <c r="L17" i="1" s="1"/>
  <c r="L16" i="1"/>
  <c r="L15" i="1"/>
  <c r="L14" i="1"/>
  <c r="L12" i="1"/>
  <c r="L10" i="1"/>
  <c r="G50" i="1"/>
  <c r="G49" i="1" s="1"/>
  <c r="P49" i="1" s="1"/>
  <c r="G48" i="1"/>
  <c r="G47" i="1" s="1"/>
  <c r="G46" i="1"/>
  <c r="G45" i="1"/>
  <c r="P45" i="1" s="1"/>
  <c r="G43" i="1"/>
  <c r="G42" i="1" s="1"/>
  <c r="P42" i="1" s="1"/>
  <c r="G41" i="1"/>
  <c r="G40" i="1"/>
  <c r="G37" i="1"/>
  <c r="G35" i="1"/>
  <c r="G34" i="1"/>
  <c r="G33" i="1"/>
  <c r="P33" i="1" s="1"/>
  <c r="G31" i="1"/>
  <c r="G30" i="1" s="1"/>
  <c r="G29" i="1"/>
  <c r="G28" i="1" s="1"/>
  <c r="P28" i="1" s="1"/>
  <c r="G27" i="1"/>
  <c r="G26" i="1"/>
  <c r="G25" i="1"/>
  <c r="G23" i="1"/>
  <c r="G22" i="1" s="1"/>
  <c r="P22" i="1" s="1"/>
  <c r="G20" i="1"/>
  <c r="G18" i="1"/>
  <c r="G17" i="1" s="1"/>
  <c r="P17" i="1" s="1"/>
  <c r="G16" i="1"/>
  <c r="G15" i="1"/>
  <c r="P15" i="1" s="1"/>
  <c r="G14" i="1"/>
  <c r="G12" i="1"/>
  <c r="P12" i="1" s="1"/>
  <c r="G11" i="1"/>
  <c r="P11" i="1" s="1"/>
  <c r="G10" i="1"/>
  <c r="G8" i="1"/>
  <c r="G7" i="1"/>
  <c r="L8" i="1"/>
  <c r="L7" i="1"/>
  <c r="L6" i="1"/>
  <c r="O5" i="1"/>
  <c r="O53" i="1" s="1"/>
  <c r="N5" i="1"/>
  <c r="N53" i="1" s="1"/>
  <c r="M5" i="1"/>
  <c r="M53" i="1" s="1"/>
  <c r="J5" i="1"/>
  <c r="J53" i="1" s="1"/>
  <c r="I5" i="1"/>
  <c r="I53" i="1" s="1"/>
  <c r="S39" i="1" l="1"/>
  <c r="C53" i="1"/>
  <c r="S47" i="1"/>
  <c r="P47" i="1"/>
  <c r="G36" i="1"/>
  <c r="R19" i="1"/>
  <c r="R24" i="1"/>
  <c r="P38" i="1"/>
  <c r="P35" i="1"/>
  <c r="Q51" i="1"/>
  <c r="P52" i="1"/>
  <c r="S49" i="1"/>
  <c r="S44" i="1"/>
  <c r="R30" i="1"/>
  <c r="P25" i="1"/>
  <c r="P21" i="1"/>
  <c r="G19" i="1"/>
  <c r="P19" i="1" s="1"/>
  <c r="Q13" i="1"/>
  <c r="S13" i="1"/>
  <c r="R5" i="1"/>
  <c r="R44" i="1"/>
  <c r="P41" i="1"/>
  <c r="P40" i="1"/>
  <c r="R39" i="1"/>
  <c r="S36" i="1"/>
  <c r="S28" i="1"/>
  <c r="S19" i="1"/>
  <c r="P8" i="1"/>
  <c r="S51" i="1"/>
  <c r="P46" i="1"/>
  <c r="P37" i="1"/>
  <c r="P34" i="1"/>
  <c r="S32" i="1"/>
  <c r="P30" i="1"/>
  <c r="S30" i="1"/>
  <c r="P29" i="1"/>
  <c r="P26" i="1"/>
  <c r="P27" i="1"/>
  <c r="R22" i="1"/>
  <c r="S17" i="1"/>
  <c r="P10" i="1"/>
  <c r="P50" i="1"/>
  <c r="P48" i="1"/>
  <c r="P31" i="1"/>
  <c r="S24" i="1"/>
  <c r="L24" i="1"/>
  <c r="S22" i="1"/>
  <c r="P18" i="1"/>
  <c r="P16" i="1"/>
  <c r="P14" i="1"/>
  <c r="R13" i="1"/>
  <c r="S9" i="1"/>
  <c r="R9" i="1"/>
  <c r="P7" i="1"/>
  <c r="S5" i="1"/>
  <c r="P43" i="1"/>
  <c r="P23" i="1"/>
  <c r="P20" i="1"/>
  <c r="K49" i="1"/>
  <c r="K51" i="1"/>
  <c r="K46" i="1"/>
  <c r="K41" i="1"/>
  <c r="K52" i="1"/>
  <c r="K42" i="1"/>
  <c r="K50" i="1"/>
  <c r="K47" i="1"/>
  <c r="L44" i="1"/>
  <c r="G44" i="1"/>
  <c r="G13" i="1"/>
  <c r="K45" i="1"/>
  <c r="K48" i="1"/>
  <c r="K43" i="1"/>
  <c r="L39" i="1"/>
  <c r="G39" i="1"/>
  <c r="K39" i="1" s="1"/>
  <c r="K40" i="1"/>
  <c r="L36" i="1"/>
  <c r="P36" i="1" s="1"/>
  <c r="L32" i="1"/>
  <c r="G32" i="1"/>
  <c r="G24" i="1"/>
  <c r="L13" i="1"/>
  <c r="L9" i="1"/>
  <c r="G9" i="1"/>
  <c r="L5" i="1"/>
  <c r="H5" i="1"/>
  <c r="H53" i="1" s="1"/>
  <c r="G6" i="1"/>
  <c r="P6" i="1" s="1"/>
  <c r="P39" i="1" l="1"/>
  <c r="P44" i="1"/>
  <c r="Q53" i="1"/>
  <c r="Q5" i="1"/>
  <c r="S53" i="1"/>
  <c r="P32" i="1"/>
  <c r="P24" i="1"/>
  <c r="P13" i="1"/>
  <c r="P9" i="1"/>
  <c r="R53" i="1"/>
  <c r="K38" i="1"/>
  <c r="K44" i="1"/>
  <c r="G5" i="1"/>
  <c r="G53" i="1" s="1"/>
  <c r="P5" i="1" l="1"/>
  <c r="K37" i="1"/>
  <c r="K36" i="1" s="1"/>
  <c r="L51" i="1"/>
  <c r="P51" i="1" l="1"/>
  <c r="L53" i="1"/>
  <c r="P53" i="1"/>
  <c r="K35" i="1"/>
  <c r="K34" i="1" l="1"/>
  <c r="K33" i="1" l="1"/>
  <c r="K32" i="1" l="1"/>
  <c r="K31" i="1" l="1"/>
  <c r="K30" i="1" l="1"/>
  <c r="K29" i="1" l="1"/>
  <c r="K28" i="1" l="1"/>
  <c r="K27" i="1" l="1"/>
  <c r="K26" i="1" l="1"/>
  <c r="K25" i="1" l="1"/>
  <c r="K24" i="1" l="1"/>
  <c r="K23" i="1" l="1"/>
  <c r="K22" i="1" l="1"/>
  <c r="K21" i="1" l="1"/>
  <c r="K20" i="1" l="1"/>
  <c r="K19" i="1" s="1"/>
  <c r="K18" i="1" l="1"/>
  <c r="K17" i="1" l="1"/>
  <c r="K16" i="1" l="1"/>
  <c r="K15" i="1" l="1"/>
  <c r="K14" i="1" l="1"/>
  <c r="K13" i="1" l="1"/>
  <c r="K12" i="1" l="1"/>
  <c r="K11" i="1" l="1"/>
  <c r="K10" i="1" l="1"/>
  <c r="K9" i="1" l="1"/>
  <c r="K8" i="1" l="1"/>
  <c r="K7" i="1" l="1"/>
  <c r="K5" i="1" l="1"/>
  <c r="K53" i="1" s="1"/>
  <c r="K6" i="1"/>
</calcChain>
</file>

<file path=xl/sharedStrings.xml><?xml version="1.0" encoding="utf-8"?>
<sst xmlns="http://schemas.openxmlformats.org/spreadsheetml/2006/main" count="123" uniqueCount="80">
  <si>
    <t>№ программы</t>
  </si>
  <si>
    <t>Наименование</t>
  </si>
  <si>
    <t>Предусмотренно муниципальной программой на 2020 год</t>
  </si>
  <si>
    <t>Запланированные объемы бюджетных ассигнований на 2020 год, рублей</t>
  </si>
  <si>
    <t>Отклонение</t>
  </si>
  <si>
    <t>Процент исполнения кассового расхода, %</t>
  </si>
  <si>
    <t>Всего</t>
  </si>
  <si>
    <t>Федеральный бюджет</t>
  </si>
  <si>
    <t>Областной бюджет</t>
  </si>
  <si>
    <t>Местный бюджет</t>
  </si>
  <si>
    <t>Муниципальная программа Конышевского района Курской области  «Развитие культуры Конышевского района Курской области»</t>
  </si>
  <si>
    <t>Подпрограмма "Искусство"</t>
  </si>
  <si>
    <t>Подпрограмма "Наследие"</t>
  </si>
  <si>
    <t>Подпрограмма «Управление муниципальной программой и обеспечение условий реализации»</t>
  </si>
  <si>
    <t>Муниципальная программа  Конышевского района Курской области «Социальная поддержка граждан Конышевского района Курской области»</t>
  </si>
  <si>
    <t>Подпрограмма "Развитие мер социальной поддержки отдельных категорий граждан"</t>
  </si>
  <si>
    <t>Подпрограмма «Улучшение демографической ситуации, совершенствование социальной поддержки семьи и детей»</t>
  </si>
  <si>
    <t>Муниципальная  программа  Конышевского района Курской области «Развитие образования в Конышевском районе»</t>
  </si>
  <si>
    <t>Подпрограмма «Развитие дошкольного и общего образования детей»</t>
  </si>
  <si>
    <t>Подпрограмма «Развитие дополнительного образования и системы воспитания детей»</t>
  </si>
  <si>
    <t>Муниципальная программа «Информационное обеспечение управления недвижимостью, реформирования и регулирования земельных и имущественных отношений в Конышевском районе Курской области»</t>
  </si>
  <si>
    <t>Муниципальная программа Конышевского района  Курской области "Охрана окружающей среды на территории Конышевского района"</t>
  </si>
  <si>
    <t>Подпрограмма "Экология и чистая вода на территории Конышевского района"</t>
  </si>
  <si>
    <t>Подпрограмма "Создание условий  для обеспечения  доступным и комфортным жильем граждан в Конышевском районе Курской области"</t>
  </si>
  <si>
    <t>Муниципальная программа  Конышевского района Курской области «Повышение эффективности работы с молодежью, организация отдыха и оздоровления детей, молодежи, развитие физической культуры и спорта в Конышевском районе Курской области»</t>
  </si>
  <si>
    <t>Подпрограмма «Повышение эффективности реализации молодежной политики»</t>
  </si>
  <si>
    <t>Подпрограмма «Реализация муниципальной политики в сфере физической культуры и спорта»</t>
  </si>
  <si>
    <t>Подпрограмма «Оздоровление и отдых детей»</t>
  </si>
  <si>
    <t>Муниципальная программа  Конышевского района Курской области  «Развитие муниципальной службы в Конышевском районе Курской области»</t>
  </si>
  <si>
    <t>Подпрограмма «Реализация мероприятий, направленных на развитие муниципальной службы»</t>
  </si>
  <si>
    <t>Муниципальная программа  Конышевского района Курской области«Сохранение и развитие архивного дела в Конышевском районе Курской области»</t>
  </si>
  <si>
    <t>Подпрограмма «Организация хранения, комплектования и использования документов Архивного фонда Курской области и иных архивных документов»</t>
  </si>
  <si>
    <t>Муниципальная  программа Конышевского района Курской области «Развитие  транспортной  системы,  обеспечение перевозки пассажиров в Конышевском районе Курской области и  безопасности дорожного движения»</t>
  </si>
  <si>
    <t>Подпрограмма "Развитие сети автомобильных дорог  Конышевского района Курской области"</t>
  </si>
  <si>
    <t>Подпрограмма "Развитие пассажирских перевозок в Конышевском районе Курской области"</t>
  </si>
  <si>
    <t>Подпрограмма «Повышение безопасности дорожного движения в Конышевском районе»</t>
  </si>
  <si>
    <t>Муниципальная программа  Конышевского района Курской области «Профилактика правонарушений в Конышевском районе Курской области»</t>
  </si>
  <si>
    <t>Муниципальная программа Конышевского района Курской области «Создание условий для эффективного и ответственного управления муниципальными финансами, муниципальным долгом и повышение устойчивости бюджета Конышеского  района Курской  области»</t>
  </si>
  <si>
    <t>Подпрограмма «Эффективная система  межбюджетных отношений в Конышевском районе Курской области»</t>
  </si>
  <si>
    <t>Подпрограмма «Управление муниципальной программой  и обеспечение  условий реализации»</t>
  </si>
  <si>
    <t>Муниципальная программа Конышевского района Курской области «Развитие системы защиты информации в Администрации  Конышевском районе Курской области»</t>
  </si>
  <si>
    <t>Подпрограмма "Развитие системы защиты информации  Администрации  Конышевского района"</t>
  </si>
  <si>
    <t>Муниципальная программа Конышевского района Курской области «Содействие занятости населения Конышевского района»</t>
  </si>
  <si>
    <t>Подпрограмма «Содействие временной занятости отдельных категорий граждан»</t>
  </si>
  <si>
    <t>Подпрограмма «Развитие институтов рынка труда»</t>
  </si>
  <si>
    <t>Муниципальная программа Конышевского района Курской области "Развитие потребительского рынка  Конышевском района Курской области"</t>
  </si>
  <si>
    <t>Подпрограмма "Развитие потребительского рынка в Конышевском районе Курской области"</t>
  </si>
  <si>
    <t>Муниципальная программа Конышевского района Курской области "Противодействие злоупотреблению наркотиками в Конышевском районе Курской области"</t>
  </si>
  <si>
    <t>Подпрограмма "Профилактика наркомании в Конышевском районе Курской области"</t>
  </si>
  <si>
    <t>Итого расходов:</t>
  </si>
  <si>
    <t>Муниципальная программа Конышевского района Курской области "Комплексное развитие сельских территорий Конышевского района Курской области"</t>
  </si>
  <si>
    <t>Подпрограмма "Создание и развитие инфраструктуры на сельских территориях"</t>
  </si>
  <si>
    <t>01</t>
  </si>
  <si>
    <t>1</t>
  </si>
  <si>
    <t>2</t>
  </si>
  <si>
    <t>3</t>
  </si>
  <si>
    <t>02</t>
  </si>
  <si>
    <t>03</t>
  </si>
  <si>
    <t>04</t>
  </si>
  <si>
    <t>06</t>
  </si>
  <si>
    <t>Подпрограмма "Организация мероприятий межпоселенческого характера по охране окружающей среды на территории Конышевского района"</t>
  </si>
  <si>
    <t>07</t>
  </si>
  <si>
    <t>08</t>
  </si>
  <si>
    <t>4</t>
  </si>
  <si>
    <t>09</t>
  </si>
  <si>
    <t>10</t>
  </si>
  <si>
    <t>11</t>
  </si>
  <si>
    <t>12</t>
  </si>
  <si>
    <t>Подпрограмма "Обеспечение правопорядка на территории Конышевского района Курской области"</t>
  </si>
  <si>
    <t>14</t>
  </si>
  <si>
    <t>15</t>
  </si>
  <si>
    <t>17</t>
  </si>
  <si>
    <t>18</t>
  </si>
  <si>
    <t>19</t>
  </si>
  <si>
    <t>20</t>
  </si>
  <si>
    <t>Кассовый расход бюджета Конышевского района по состоянию на 01.01.2021 г., рублей</t>
  </si>
  <si>
    <t>Мониторинг реализации муниципальных программ Конышевского района Курской области за 2020 год</t>
  </si>
  <si>
    <t>Муниципальная программа Конышевского района  Курской области "Обеспечение доступным и комфортным жильем и коммунальными услугами граждан в Конышевском районе Курской области"</t>
  </si>
  <si>
    <t>Начальник управления финансов Администрации Конышевского района Курской области</t>
  </si>
  <si>
    <t>Е.В.Малахова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</si>
</sst>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2" fontId="5" fillId="0" borderId="1" xfId="1" applyNumberFormat="1" applyFont="1" applyFill="1" applyBorder="1" applyAlignment="1">
      <alignment vertical="top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2" fillId="0" borderId="1" xfId="1" applyFont="1" applyFill="1" applyBorder="1" applyAlignment="1" applyProtection="1">
      <alignment vertical="center" wrapText="1"/>
    </xf>
    <xf numFmtId="0" fontId="2" fillId="0" borderId="1" xfId="1" applyFont="1" applyFill="1" applyBorder="1" applyAlignment="1" applyProtection="1">
      <alignment horizontal="center" vertical="center" wrapText="1"/>
    </xf>
    <xf numFmtId="0" fontId="0" fillId="0" borderId="0" xfId="0" applyFill="1"/>
    <xf numFmtId="49" fontId="0" fillId="0" borderId="1" xfId="0" applyNumberFormat="1" applyFill="1" applyBorder="1" applyAlignment="1">
      <alignment horizontal="center"/>
    </xf>
    <xf numFmtId="0" fontId="7" fillId="0" borderId="1" xfId="0" applyFont="1" applyFill="1" applyBorder="1"/>
    <xf numFmtId="0" fontId="6" fillId="0" borderId="1" xfId="0" applyFont="1" applyFill="1" applyBorder="1"/>
    <xf numFmtId="2" fontId="6" fillId="0" borderId="1" xfId="0" applyNumberFormat="1" applyFont="1" applyFill="1" applyBorder="1"/>
    <xf numFmtId="0" fontId="4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2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0" xfId="0" applyFill="1" applyAlignment="1">
      <alignment horizontal="center"/>
    </xf>
    <xf numFmtId="49" fontId="2" fillId="0" borderId="1" xfId="1" applyNumberFormat="1" applyFont="1" applyFill="1" applyBorder="1" applyAlignment="1">
      <alignment horizontal="center" wrapText="1"/>
    </xf>
    <xf numFmtId="49" fontId="0" fillId="0" borderId="1" xfId="0" applyNumberFormat="1" applyFill="1" applyBorder="1" applyAlignment="1">
      <alignment horizontal="center"/>
    </xf>
    <xf numFmtId="0" fontId="2" fillId="0" borderId="1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abSelected="1" view="pageBreakPreview" topLeftCell="D1" zoomScale="70" zoomScaleNormal="70" zoomScaleSheetLayoutView="70" workbookViewId="0">
      <selection activeCell="R55" sqref="A1:XFD1048576"/>
    </sheetView>
  </sheetViews>
  <sheetFormatPr defaultColWidth="8.85546875" defaultRowHeight="15" x14ac:dyDescent="0.25"/>
  <cols>
    <col min="1" max="1" width="4.85546875" style="13" customWidth="1"/>
    <col min="2" max="2" width="46.28515625" style="6" customWidth="1"/>
    <col min="3" max="6" width="11.42578125" style="6" customWidth="1"/>
    <col min="7" max="7" width="13.7109375" style="6" customWidth="1"/>
    <col min="8" max="11" width="11.42578125" style="6" customWidth="1"/>
    <col min="12" max="12" width="13.28515625" style="6" customWidth="1"/>
    <col min="13" max="19" width="11.42578125" style="6" customWidth="1"/>
    <col min="20" max="16384" width="8.85546875" style="6"/>
  </cols>
  <sheetData>
    <row r="1" spans="1:19" x14ac:dyDescent="0.25">
      <c r="A1" s="17" t="s">
        <v>76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ht="28.9" customHeight="1" x14ac:dyDescent="0.25">
      <c r="A2" s="18" t="s">
        <v>0</v>
      </c>
      <c r="B2" s="20" t="s">
        <v>1</v>
      </c>
      <c r="C2" s="20" t="s">
        <v>2</v>
      </c>
      <c r="D2" s="20"/>
      <c r="E2" s="20"/>
      <c r="F2" s="20"/>
      <c r="G2" s="20" t="s">
        <v>3</v>
      </c>
      <c r="H2" s="20"/>
      <c r="I2" s="20"/>
      <c r="J2" s="20"/>
      <c r="K2" s="5" t="s">
        <v>4</v>
      </c>
      <c r="L2" s="20" t="s">
        <v>75</v>
      </c>
      <c r="M2" s="20"/>
      <c r="N2" s="20"/>
      <c r="O2" s="20"/>
      <c r="P2" s="21" t="s">
        <v>5</v>
      </c>
      <c r="Q2" s="21"/>
      <c r="R2" s="21"/>
      <c r="S2" s="21"/>
    </row>
    <row r="3" spans="1:19" ht="24" customHeight="1" x14ac:dyDescent="0.25">
      <c r="A3" s="19"/>
      <c r="B3" s="20"/>
      <c r="C3" s="5" t="s">
        <v>6</v>
      </c>
      <c r="D3" s="5" t="s">
        <v>7</v>
      </c>
      <c r="E3" s="5" t="s">
        <v>8</v>
      </c>
      <c r="F3" s="4" t="s">
        <v>9</v>
      </c>
      <c r="G3" s="5" t="s">
        <v>6</v>
      </c>
      <c r="H3" s="5" t="s">
        <v>7</v>
      </c>
      <c r="I3" s="5" t="s">
        <v>8</v>
      </c>
      <c r="J3" s="5" t="s">
        <v>9</v>
      </c>
      <c r="K3" s="5"/>
      <c r="L3" s="5" t="s">
        <v>6</v>
      </c>
      <c r="M3" s="5" t="s">
        <v>7</v>
      </c>
      <c r="N3" s="5" t="s">
        <v>8</v>
      </c>
      <c r="O3" s="5" t="s">
        <v>9</v>
      </c>
      <c r="P3" s="1" t="s">
        <v>6</v>
      </c>
      <c r="Q3" s="1" t="s">
        <v>7</v>
      </c>
      <c r="R3" s="1" t="s">
        <v>8</v>
      </c>
      <c r="S3" s="1" t="s">
        <v>9</v>
      </c>
    </row>
    <row r="4" spans="1:19" ht="11.45" customHeight="1" x14ac:dyDescent="0.25">
      <c r="A4" s="7"/>
      <c r="B4" s="5"/>
      <c r="C4" s="5"/>
      <c r="D4" s="5"/>
      <c r="E4" s="5"/>
      <c r="F4" s="4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</row>
    <row r="5" spans="1:19" ht="41.45" customHeight="1" x14ac:dyDescent="0.25">
      <c r="A5" s="7" t="s">
        <v>52</v>
      </c>
      <c r="B5" s="2" t="s">
        <v>10</v>
      </c>
      <c r="C5" s="8">
        <f>SUM(D5:F5)</f>
        <v>21014175.800000001</v>
      </c>
      <c r="D5" s="9">
        <f t="shared" ref="D5:F5" si="0">D6+D7+D8</f>
        <v>800000</v>
      </c>
      <c r="E5" s="9">
        <f t="shared" si="0"/>
        <v>1185263</v>
      </c>
      <c r="F5" s="9">
        <f t="shared" si="0"/>
        <v>19028912.800000001</v>
      </c>
      <c r="G5" s="9">
        <f t="shared" ref="G5:O5" si="1">G6+G7+G8</f>
        <v>21014175.800000001</v>
      </c>
      <c r="H5" s="9">
        <f t="shared" si="1"/>
        <v>800000</v>
      </c>
      <c r="I5" s="9">
        <f t="shared" si="1"/>
        <v>1185263</v>
      </c>
      <c r="J5" s="9">
        <f t="shared" si="1"/>
        <v>19028912.800000001</v>
      </c>
      <c r="K5" s="9">
        <f>C5-G5</f>
        <v>0</v>
      </c>
      <c r="L5" s="9">
        <f t="shared" si="1"/>
        <v>17876241.23</v>
      </c>
      <c r="M5" s="9">
        <f t="shared" si="1"/>
        <v>800000</v>
      </c>
      <c r="N5" s="9">
        <f t="shared" si="1"/>
        <v>846153.42</v>
      </c>
      <c r="O5" s="9">
        <f t="shared" si="1"/>
        <v>16230087.809999999</v>
      </c>
      <c r="P5" s="10">
        <f>L5/G5*100</f>
        <v>85.06753441169937</v>
      </c>
      <c r="Q5" s="10">
        <f t="shared" ref="Q5:S5" si="2">M5/H5*100</f>
        <v>100</v>
      </c>
      <c r="R5" s="10">
        <f t="shared" si="2"/>
        <v>71.389507645138679</v>
      </c>
      <c r="S5" s="10">
        <f t="shared" si="2"/>
        <v>85.291724128348505</v>
      </c>
    </row>
    <row r="6" spans="1:19" ht="18.600000000000001" customHeight="1" x14ac:dyDescent="0.25">
      <c r="A6" s="7" t="s">
        <v>53</v>
      </c>
      <c r="B6" s="3" t="s">
        <v>11</v>
      </c>
      <c r="C6" s="8">
        <f t="shared" ref="C6:C52" si="3">SUM(D6:F6)</f>
        <v>7709779</v>
      </c>
      <c r="D6" s="8">
        <v>800000</v>
      </c>
      <c r="E6" s="8">
        <v>507784</v>
      </c>
      <c r="F6" s="8">
        <v>6401995</v>
      </c>
      <c r="G6" s="9">
        <f>H6+I6+J6</f>
        <v>7709779</v>
      </c>
      <c r="H6" s="8">
        <v>800000</v>
      </c>
      <c r="I6" s="8">
        <v>507784</v>
      </c>
      <c r="J6" s="8">
        <v>6401995</v>
      </c>
      <c r="K6" s="9">
        <f t="shared" ref="K6:K52" si="4">C6-G6</f>
        <v>0</v>
      </c>
      <c r="L6" s="9">
        <f>M6+N6+O6</f>
        <v>5781091.8399999999</v>
      </c>
      <c r="M6" s="8">
        <v>800000</v>
      </c>
      <c r="N6" s="8">
        <v>366988.52</v>
      </c>
      <c r="O6" s="8">
        <v>4614103.32</v>
      </c>
      <c r="P6" s="10">
        <f t="shared" ref="P6:P53" si="5">L6/G6*100</f>
        <v>74.983885270900757</v>
      </c>
      <c r="Q6" s="10">
        <f t="shared" ref="Q6:Q52" si="6">M6/H6*100</f>
        <v>100</v>
      </c>
      <c r="R6" s="10">
        <f t="shared" ref="R6:R53" si="7">N6/I6*100</f>
        <v>72.272564712554939</v>
      </c>
      <c r="S6" s="10">
        <f t="shared" ref="S6:S52" si="8">O6/J6*100</f>
        <v>72.072897901357308</v>
      </c>
    </row>
    <row r="7" spans="1:19" ht="18.600000000000001" customHeight="1" x14ac:dyDescent="0.25">
      <c r="A7" s="7" t="s">
        <v>54</v>
      </c>
      <c r="B7" s="3" t="s">
        <v>12</v>
      </c>
      <c r="C7" s="8">
        <f t="shared" si="3"/>
        <v>8730261.8000000007</v>
      </c>
      <c r="D7" s="8">
        <v>0</v>
      </c>
      <c r="E7" s="8">
        <v>620623</v>
      </c>
      <c r="F7" s="8">
        <v>8109638.7999999998</v>
      </c>
      <c r="G7" s="9">
        <f t="shared" ref="G7:G48" si="9">H7+I7+J7</f>
        <v>8730261.8000000007</v>
      </c>
      <c r="H7" s="8">
        <v>0</v>
      </c>
      <c r="I7" s="8">
        <v>620623</v>
      </c>
      <c r="J7" s="8">
        <v>8109638.7999999998</v>
      </c>
      <c r="K7" s="9">
        <f t="shared" si="4"/>
        <v>0</v>
      </c>
      <c r="L7" s="9">
        <f t="shared" ref="L7:L50" si="10">M7+N7+O7</f>
        <v>7765342.4400000004</v>
      </c>
      <c r="M7" s="8">
        <v>0</v>
      </c>
      <c r="N7" s="8">
        <v>422308.9</v>
      </c>
      <c r="O7" s="8">
        <v>7343033.54</v>
      </c>
      <c r="P7" s="10">
        <f t="shared" si="5"/>
        <v>88.947417819703873</v>
      </c>
      <c r="Q7" s="10">
        <v>0</v>
      </c>
      <c r="R7" s="10">
        <f t="shared" si="7"/>
        <v>68.045963491523835</v>
      </c>
      <c r="S7" s="10">
        <f t="shared" si="8"/>
        <v>90.546986383659899</v>
      </c>
    </row>
    <row r="8" spans="1:19" ht="24" customHeight="1" x14ac:dyDescent="0.25">
      <c r="A8" s="7" t="s">
        <v>55</v>
      </c>
      <c r="B8" s="3" t="s">
        <v>13</v>
      </c>
      <c r="C8" s="8">
        <f t="shared" si="3"/>
        <v>4574135</v>
      </c>
      <c r="D8" s="8">
        <v>0</v>
      </c>
      <c r="E8" s="8">
        <v>56856</v>
      </c>
      <c r="F8" s="8">
        <v>4517279</v>
      </c>
      <c r="G8" s="9">
        <f t="shared" si="9"/>
        <v>4574135</v>
      </c>
      <c r="H8" s="8">
        <v>0</v>
      </c>
      <c r="I8" s="8">
        <v>56856</v>
      </c>
      <c r="J8" s="8">
        <v>4517279</v>
      </c>
      <c r="K8" s="9">
        <f t="shared" si="4"/>
        <v>0</v>
      </c>
      <c r="L8" s="9">
        <f t="shared" si="10"/>
        <v>4329806.95</v>
      </c>
      <c r="M8" s="8">
        <v>0</v>
      </c>
      <c r="N8" s="8">
        <v>56856</v>
      </c>
      <c r="O8" s="8">
        <v>4272950.95</v>
      </c>
      <c r="P8" s="10">
        <f t="shared" si="5"/>
        <v>94.658486249312716</v>
      </c>
      <c r="Q8" s="10">
        <v>0</v>
      </c>
      <c r="R8" s="10">
        <f t="shared" si="7"/>
        <v>100</v>
      </c>
      <c r="S8" s="10">
        <f t="shared" si="8"/>
        <v>94.591256152210207</v>
      </c>
    </row>
    <row r="9" spans="1:19" ht="41.45" customHeight="1" x14ac:dyDescent="0.25">
      <c r="A9" s="7" t="s">
        <v>56</v>
      </c>
      <c r="B9" s="2" t="s">
        <v>14</v>
      </c>
      <c r="C9" s="8">
        <f t="shared" si="3"/>
        <v>11405344</v>
      </c>
      <c r="D9" s="9">
        <f t="shared" ref="D9:F9" si="11">D10+D11+D12</f>
        <v>0</v>
      </c>
      <c r="E9" s="9">
        <f t="shared" si="11"/>
        <v>11155344</v>
      </c>
      <c r="F9" s="9">
        <f t="shared" si="11"/>
        <v>250000</v>
      </c>
      <c r="G9" s="9">
        <f t="shared" ref="G9:O9" si="12">G10+G11+G12</f>
        <v>27961794</v>
      </c>
      <c r="H9" s="9">
        <f t="shared" si="12"/>
        <v>13592334.25</v>
      </c>
      <c r="I9" s="9">
        <f t="shared" si="12"/>
        <v>14019459.75</v>
      </c>
      <c r="J9" s="9">
        <f t="shared" si="12"/>
        <v>350000</v>
      </c>
      <c r="K9" s="9">
        <f t="shared" si="4"/>
        <v>-16556450</v>
      </c>
      <c r="L9" s="9">
        <f t="shared" si="12"/>
        <v>27079366.360000003</v>
      </c>
      <c r="M9" s="9">
        <f t="shared" si="12"/>
        <v>13316475.4</v>
      </c>
      <c r="N9" s="9">
        <f t="shared" si="12"/>
        <v>13454301.59</v>
      </c>
      <c r="O9" s="9">
        <f t="shared" si="12"/>
        <v>308589.37</v>
      </c>
      <c r="P9" s="10">
        <f t="shared" si="5"/>
        <v>96.844166579583572</v>
      </c>
      <c r="Q9" s="10">
        <v>0</v>
      </c>
      <c r="R9" s="10">
        <f t="shared" si="7"/>
        <v>95.968759352513572</v>
      </c>
      <c r="S9" s="10">
        <f t="shared" si="8"/>
        <v>88.168391428571425</v>
      </c>
    </row>
    <row r="10" spans="1:19" ht="30" customHeight="1" x14ac:dyDescent="0.25">
      <c r="A10" s="7" t="s">
        <v>53</v>
      </c>
      <c r="B10" s="3" t="s">
        <v>13</v>
      </c>
      <c r="C10" s="8">
        <f t="shared" si="3"/>
        <v>1347500</v>
      </c>
      <c r="D10" s="8">
        <v>0</v>
      </c>
      <c r="E10" s="8">
        <v>1347500</v>
      </c>
      <c r="F10" s="8">
        <v>0</v>
      </c>
      <c r="G10" s="9">
        <f t="shared" si="9"/>
        <v>1347500</v>
      </c>
      <c r="H10" s="8">
        <v>0</v>
      </c>
      <c r="I10" s="8">
        <v>1347500</v>
      </c>
      <c r="J10" s="8">
        <v>0</v>
      </c>
      <c r="K10" s="9">
        <f t="shared" si="4"/>
        <v>0</v>
      </c>
      <c r="L10" s="9">
        <f t="shared" si="10"/>
        <v>1347500</v>
      </c>
      <c r="M10" s="8">
        <v>0</v>
      </c>
      <c r="N10" s="8">
        <v>1347500</v>
      </c>
      <c r="O10" s="8"/>
      <c r="P10" s="10">
        <f t="shared" si="5"/>
        <v>100</v>
      </c>
      <c r="Q10" s="10">
        <v>0</v>
      </c>
      <c r="R10" s="10">
        <f t="shared" si="7"/>
        <v>100</v>
      </c>
      <c r="S10" s="10">
        <v>0</v>
      </c>
    </row>
    <row r="11" spans="1:19" ht="30" customHeight="1" x14ac:dyDescent="0.25">
      <c r="A11" s="7" t="s">
        <v>54</v>
      </c>
      <c r="B11" s="3" t="s">
        <v>15</v>
      </c>
      <c r="C11" s="8">
        <f t="shared" si="3"/>
        <v>7274682</v>
      </c>
      <c r="D11" s="8">
        <v>0</v>
      </c>
      <c r="E11" s="8">
        <v>7024682</v>
      </c>
      <c r="F11" s="8">
        <v>250000</v>
      </c>
      <c r="G11" s="9">
        <f t="shared" si="9"/>
        <v>23635282</v>
      </c>
      <c r="H11" s="8">
        <v>13592334.25</v>
      </c>
      <c r="I11" s="8">
        <v>9692947.75</v>
      </c>
      <c r="J11" s="8">
        <v>350000</v>
      </c>
      <c r="K11" s="9">
        <f t="shared" si="4"/>
        <v>-16360600</v>
      </c>
      <c r="L11" s="9">
        <f t="shared" si="10"/>
        <v>22752854.360000003</v>
      </c>
      <c r="M11" s="8">
        <v>13316475.4</v>
      </c>
      <c r="N11" s="8">
        <v>9127789.5899999999</v>
      </c>
      <c r="O11" s="8">
        <v>308589.37</v>
      </c>
      <c r="P11" s="10">
        <f t="shared" si="5"/>
        <v>96.266481440754561</v>
      </c>
      <c r="Q11" s="10">
        <v>0</v>
      </c>
      <c r="R11" s="10">
        <f t="shared" si="7"/>
        <v>94.169388151297937</v>
      </c>
      <c r="S11" s="10">
        <f t="shared" si="8"/>
        <v>88.168391428571425</v>
      </c>
    </row>
    <row r="12" spans="1:19" ht="36.6" customHeight="1" x14ac:dyDescent="0.25">
      <c r="A12" s="7" t="s">
        <v>55</v>
      </c>
      <c r="B12" s="3" t="s">
        <v>16</v>
      </c>
      <c r="C12" s="8">
        <f t="shared" si="3"/>
        <v>2783162</v>
      </c>
      <c r="D12" s="8">
        <v>0</v>
      </c>
      <c r="E12" s="8">
        <v>2783162</v>
      </c>
      <c r="F12" s="8">
        <v>0</v>
      </c>
      <c r="G12" s="9">
        <f t="shared" si="9"/>
        <v>2979012</v>
      </c>
      <c r="H12" s="8">
        <v>0</v>
      </c>
      <c r="I12" s="8">
        <v>2979012</v>
      </c>
      <c r="J12" s="8">
        <v>0</v>
      </c>
      <c r="K12" s="9">
        <f t="shared" si="4"/>
        <v>-195850</v>
      </c>
      <c r="L12" s="9">
        <f t="shared" si="10"/>
        <v>2979012</v>
      </c>
      <c r="M12" s="8">
        <v>0</v>
      </c>
      <c r="N12" s="8">
        <v>2979012</v>
      </c>
      <c r="O12" s="8"/>
      <c r="P12" s="10">
        <f t="shared" si="5"/>
        <v>100</v>
      </c>
      <c r="Q12" s="10">
        <v>0</v>
      </c>
      <c r="R12" s="10">
        <f t="shared" si="7"/>
        <v>100</v>
      </c>
      <c r="S12" s="10">
        <v>0</v>
      </c>
    </row>
    <row r="13" spans="1:19" ht="41.45" customHeight="1" x14ac:dyDescent="0.25">
      <c r="A13" s="7" t="s">
        <v>57</v>
      </c>
      <c r="B13" s="2" t="s">
        <v>17</v>
      </c>
      <c r="C13" s="8">
        <f t="shared" si="3"/>
        <v>186594897.19999999</v>
      </c>
      <c r="D13" s="9">
        <f t="shared" ref="D13:F13" si="13">D14+D15+D16</f>
        <v>2569686.89</v>
      </c>
      <c r="E13" s="9">
        <f t="shared" si="13"/>
        <v>130602940.31</v>
      </c>
      <c r="F13" s="9">
        <f t="shared" si="13"/>
        <v>53422270</v>
      </c>
      <c r="G13" s="9">
        <f t="shared" ref="G13:O13" si="14">G14+G15+G16</f>
        <v>186594897.19999999</v>
      </c>
      <c r="H13" s="9">
        <f t="shared" si="14"/>
        <v>2569686.89</v>
      </c>
      <c r="I13" s="9">
        <f t="shared" si="14"/>
        <v>130602940.31</v>
      </c>
      <c r="J13" s="9">
        <f t="shared" si="14"/>
        <v>53422270</v>
      </c>
      <c r="K13" s="9">
        <f t="shared" si="4"/>
        <v>0</v>
      </c>
      <c r="L13" s="9">
        <f t="shared" si="14"/>
        <v>180619919.72</v>
      </c>
      <c r="M13" s="9">
        <f t="shared" si="14"/>
        <v>2569687.15</v>
      </c>
      <c r="N13" s="9">
        <f t="shared" si="14"/>
        <v>129852985.98</v>
      </c>
      <c r="O13" s="9">
        <f t="shared" si="14"/>
        <v>48197246.590000004</v>
      </c>
      <c r="P13" s="10">
        <f t="shared" si="5"/>
        <v>96.797888061431948</v>
      </c>
      <c r="Q13" s="10">
        <f t="shared" si="6"/>
        <v>100.00001011796419</v>
      </c>
      <c r="R13" s="10">
        <f t="shared" si="7"/>
        <v>99.425775309330788</v>
      </c>
      <c r="S13" s="10">
        <f t="shared" si="8"/>
        <v>90.219390883240266</v>
      </c>
    </row>
    <row r="14" spans="1:19" ht="32.450000000000003" customHeight="1" x14ac:dyDescent="0.25">
      <c r="A14" s="7" t="s">
        <v>53</v>
      </c>
      <c r="B14" s="3" t="s">
        <v>13</v>
      </c>
      <c r="C14" s="8">
        <f t="shared" si="3"/>
        <v>7384099</v>
      </c>
      <c r="D14" s="8">
        <v>0</v>
      </c>
      <c r="E14" s="8">
        <v>46788</v>
      </c>
      <c r="F14" s="8">
        <v>7337311</v>
      </c>
      <c r="G14" s="9">
        <f t="shared" si="9"/>
        <v>7384099</v>
      </c>
      <c r="H14" s="8">
        <v>0</v>
      </c>
      <c r="I14" s="8">
        <v>46788</v>
      </c>
      <c r="J14" s="8">
        <v>7337311</v>
      </c>
      <c r="K14" s="9">
        <f t="shared" si="4"/>
        <v>0</v>
      </c>
      <c r="L14" s="9">
        <f t="shared" si="10"/>
        <v>7219144.1399999997</v>
      </c>
      <c r="M14" s="8">
        <v>0</v>
      </c>
      <c r="N14" s="8">
        <v>46788</v>
      </c>
      <c r="O14" s="8">
        <v>7172356.1399999997</v>
      </c>
      <c r="P14" s="10">
        <f t="shared" si="5"/>
        <v>97.766080059327479</v>
      </c>
      <c r="Q14" s="10">
        <v>0</v>
      </c>
      <c r="R14" s="10">
        <f t="shared" si="7"/>
        <v>100</v>
      </c>
      <c r="S14" s="10">
        <f t="shared" si="8"/>
        <v>97.751834970604349</v>
      </c>
    </row>
    <row r="15" spans="1:19" ht="32.450000000000003" customHeight="1" x14ac:dyDescent="0.25">
      <c r="A15" s="7" t="s">
        <v>54</v>
      </c>
      <c r="B15" s="3" t="s">
        <v>18</v>
      </c>
      <c r="C15" s="8">
        <f t="shared" si="3"/>
        <v>172309873.19999999</v>
      </c>
      <c r="D15" s="8">
        <v>1966904.54</v>
      </c>
      <c r="E15" s="8">
        <v>130283850.66</v>
      </c>
      <c r="F15" s="8">
        <v>40059118</v>
      </c>
      <c r="G15" s="9">
        <f t="shared" si="9"/>
        <v>172309873.19999999</v>
      </c>
      <c r="H15" s="8">
        <v>1966904.54</v>
      </c>
      <c r="I15" s="8">
        <v>130283850.66</v>
      </c>
      <c r="J15" s="8">
        <v>40059118</v>
      </c>
      <c r="K15" s="9">
        <f t="shared" si="4"/>
        <v>0</v>
      </c>
      <c r="L15" s="9">
        <f t="shared" si="10"/>
        <v>166904762.24000001</v>
      </c>
      <c r="M15" s="8">
        <v>1966904.8</v>
      </c>
      <c r="N15" s="8">
        <v>129533896.3</v>
      </c>
      <c r="O15" s="8">
        <v>35403961.140000001</v>
      </c>
      <c r="P15" s="10">
        <f t="shared" si="5"/>
        <v>96.86314494949093</v>
      </c>
      <c r="Q15" s="10">
        <f t="shared" si="6"/>
        <v>100.00001321874015</v>
      </c>
      <c r="R15" s="10">
        <f t="shared" si="7"/>
        <v>99.424368902054368</v>
      </c>
      <c r="S15" s="10">
        <f t="shared" si="8"/>
        <v>88.379282689149576</v>
      </c>
    </row>
    <row r="16" spans="1:19" ht="32.450000000000003" customHeight="1" x14ac:dyDescent="0.25">
      <c r="A16" s="7" t="s">
        <v>55</v>
      </c>
      <c r="B16" s="3" t="s">
        <v>19</v>
      </c>
      <c r="C16" s="8">
        <f t="shared" si="3"/>
        <v>6900925</v>
      </c>
      <c r="D16" s="8">
        <v>602782.35</v>
      </c>
      <c r="E16" s="8">
        <v>272301.65000000002</v>
      </c>
      <c r="F16" s="8">
        <v>6025841</v>
      </c>
      <c r="G16" s="9">
        <f t="shared" si="9"/>
        <v>6900925</v>
      </c>
      <c r="H16" s="8">
        <v>602782.35</v>
      </c>
      <c r="I16" s="8">
        <v>272301.65000000002</v>
      </c>
      <c r="J16" s="8">
        <v>6025841</v>
      </c>
      <c r="K16" s="9">
        <f t="shared" si="4"/>
        <v>0</v>
      </c>
      <c r="L16" s="9">
        <f t="shared" si="10"/>
        <v>6496013.3399999999</v>
      </c>
      <c r="M16" s="8">
        <v>602782.35</v>
      </c>
      <c r="N16" s="8">
        <v>272301.68</v>
      </c>
      <c r="O16" s="8">
        <v>5620929.3099999996</v>
      </c>
      <c r="P16" s="10">
        <f t="shared" si="5"/>
        <v>94.132501657386499</v>
      </c>
      <c r="Q16" s="10">
        <f t="shared" si="6"/>
        <v>100</v>
      </c>
      <c r="R16" s="10">
        <f t="shared" si="7"/>
        <v>100.0000110171936</v>
      </c>
      <c r="S16" s="10">
        <f t="shared" si="8"/>
        <v>93.280411979008406</v>
      </c>
    </row>
    <row r="17" spans="1:19" ht="58.9" customHeight="1" x14ac:dyDescent="0.25">
      <c r="A17" s="7" t="s">
        <v>58</v>
      </c>
      <c r="B17" s="2" t="s">
        <v>20</v>
      </c>
      <c r="C17" s="8">
        <f t="shared" si="3"/>
        <v>500000</v>
      </c>
      <c r="D17" s="9">
        <f t="shared" ref="D17:F17" si="15">D18</f>
        <v>0</v>
      </c>
      <c r="E17" s="9">
        <f t="shared" si="15"/>
        <v>0</v>
      </c>
      <c r="F17" s="9">
        <f t="shared" si="15"/>
        <v>500000</v>
      </c>
      <c r="G17" s="9">
        <f t="shared" ref="G17:O17" si="16">G18</f>
        <v>500000</v>
      </c>
      <c r="H17" s="9">
        <f t="shared" si="16"/>
        <v>0</v>
      </c>
      <c r="I17" s="9">
        <f t="shared" si="16"/>
        <v>0</v>
      </c>
      <c r="J17" s="9">
        <f t="shared" si="16"/>
        <v>500000</v>
      </c>
      <c r="K17" s="9">
        <f t="shared" si="4"/>
        <v>0</v>
      </c>
      <c r="L17" s="9">
        <f t="shared" si="16"/>
        <v>482600</v>
      </c>
      <c r="M17" s="9">
        <f t="shared" si="16"/>
        <v>0</v>
      </c>
      <c r="N17" s="9">
        <f t="shared" si="16"/>
        <v>0</v>
      </c>
      <c r="O17" s="9">
        <f t="shared" si="16"/>
        <v>482600</v>
      </c>
      <c r="P17" s="10">
        <f t="shared" si="5"/>
        <v>96.52</v>
      </c>
      <c r="Q17" s="10">
        <v>0</v>
      </c>
      <c r="R17" s="10">
        <v>0</v>
      </c>
      <c r="S17" s="10">
        <f t="shared" si="8"/>
        <v>96.52</v>
      </c>
    </row>
    <row r="18" spans="1:19" ht="27" customHeight="1" x14ac:dyDescent="0.25">
      <c r="A18" s="7" t="s">
        <v>53</v>
      </c>
      <c r="B18" s="3" t="s">
        <v>13</v>
      </c>
      <c r="C18" s="8">
        <f t="shared" si="3"/>
        <v>500000</v>
      </c>
      <c r="D18" s="8">
        <v>0</v>
      </c>
      <c r="E18" s="8">
        <v>0</v>
      </c>
      <c r="F18" s="8">
        <v>500000</v>
      </c>
      <c r="G18" s="9">
        <f t="shared" si="9"/>
        <v>500000</v>
      </c>
      <c r="H18" s="8">
        <v>0</v>
      </c>
      <c r="I18" s="8">
        <v>0</v>
      </c>
      <c r="J18" s="8">
        <v>500000</v>
      </c>
      <c r="K18" s="9">
        <f t="shared" si="4"/>
        <v>0</v>
      </c>
      <c r="L18" s="9">
        <f t="shared" si="10"/>
        <v>482600</v>
      </c>
      <c r="M18" s="8">
        <v>0</v>
      </c>
      <c r="N18" s="8"/>
      <c r="O18" s="8">
        <v>482600</v>
      </c>
      <c r="P18" s="10">
        <f t="shared" si="5"/>
        <v>96.52</v>
      </c>
      <c r="Q18" s="10">
        <v>0</v>
      </c>
      <c r="R18" s="10">
        <v>0</v>
      </c>
      <c r="S18" s="10">
        <f t="shared" si="8"/>
        <v>96.52</v>
      </c>
    </row>
    <row r="19" spans="1:19" ht="41.45" customHeight="1" x14ac:dyDescent="0.25">
      <c r="A19" s="7" t="s">
        <v>59</v>
      </c>
      <c r="B19" s="2" t="s">
        <v>21</v>
      </c>
      <c r="C19" s="8">
        <f t="shared" si="3"/>
        <v>13347600</v>
      </c>
      <c r="D19" s="9">
        <f t="shared" ref="D19:F19" si="17">D20+D21</f>
        <v>0</v>
      </c>
      <c r="E19" s="9">
        <f t="shared" si="17"/>
        <v>10706600</v>
      </c>
      <c r="F19" s="9">
        <f t="shared" si="17"/>
        <v>2641000</v>
      </c>
      <c r="G19" s="9">
        <f t="shared" ref="G19:O19" si="18">G20+G21</f>
        <v>8450244</v>
      </c>
      <c r="H19" s="9">
        <f t="shared" si="18"/>
        <v>0</v>
      </c>
      <c r="I19" s="9">
        <f t="shared" si="18"/>
        <v>5180420</v>
      </c>
      <c r="J19" s="9">
        <f t="shared" si="18"/>
        <v>3269824</v>
      </c>
      <c r="K19" s="9">
        <f t="shared" si="18"/>
        <v>4897356</v>
      </c>
      <c r="L19" s="9">
        <f t="shared" si="18"/>
        <v>7820629.5999999996</v>
      </c>
      <c r="M19" s="9">
        <f t="shared" si="18"/>
        <v>0</v>
      </c>
      <c r="N19" s="9">
        <f t="shared" si="18"/>
        <v>5180420</v>
      </c>
      <c r="O19" s="9">
        <f t="shared" si="18"/>
        <v>2640209.6</v>
      </c>
      <c r="P19" s="10">
        <f t="shared" si="5"/>
        <v>92.549157160432287</v>
      </c>
      <c r="Q19" s="10">
        <v>0</v>
      </c>
      <c r="R19" s="10">
        <f t="shared" si="7"/>
        <v>100</v>
      </c>
      <c r="S19" s="10">
        <f t="shared" si="8"/>
        <v>80.74470063220528</v>
      </c>
    </row>
    <row r="20" spans="1:19" ht="27" customHeight="1" x14ac:dyDescent="0.25">
      <c r="A20" s="7" t="s">
        <v>53</v>
      </c>
      <c r="B20" s="3" t="s">
        <v>22</v>
      </c>
      <c r="C20" s="8">
        <f t="shared" si="3"/>
        <v>12747600</v>
      </c>
      <c r="D20" s="8">
        <v>0</v>
      </c>
      <c r="E20" s="8">
        <v>10706600</v>
      </c>
      <c r="F20" s="8">
        <v>2041000</v>
      </c>
      <c r="G20" s="9">
        <f t="shared" si="9"/>
        <v>7937244</v>
      </c>
      <c r="H20" s="8"/>
      <c r="I20" s="8">
        <v>5180420</v>
      </c>
      <c r="J20" s="8">
        <v>2756824</v>
      </c>
      <c r="K20" s="9">
        <f t="shared" si="4"/>
        <v>4810356</v>
      </c>
      <c r="L20" s="9">
        <f t="shared" si="10"/>
        <v>7492629.5999999996</v>
      </c>
      <c r="M20" s="8"/>
      <c r="N20" s="8">
        <v>5180420</v>
      </c>
      <c r="O20" s="8">
        <v>2312209.6</v>
      </c>
      <c r="P20" s="10">
        <f t="shared" si="5"/>
        <v>94.398378076823647</v>
      </c>
      <c r="Q20" s="10">
        <v>0</v>
      </c>
      <c r="R20" s="10">
        <f t="shared" si="7"/>
        <v>100</v>
      </c>
      <c r="S20" s="10">
        <f t="shared" si="8"/>
        <v>83.872223979477837</v>
      </c>
    </row>
    <row r="21" spans="1:19" ht="40.15" customHeight="1" x14ac:dyDescent="0.25">
      <c r="A21" s="7" t="s">
        <v>54</v>
      </c>
      <c r="B21" s="3" t="s">
        <v>60</v>
      </c>
      <c r="C21" s="8">
        <f t="shared" si="3"/>
        <v>600000</v>
      </c>
      <c r="D21" s="8">
        <v>0</v>
      </c>
      <c r="E21" s="8">
        <v>0</v>
      </c>
      <c r="F21" s="8">
        <v>600000</v>
      </c>
      <c r="G21" s="9">
        <f t="shared" si="9"/>
        <v>513000</v>
      </c>
      <c r="H21" s="8">
        <v>0</v>
      </c>
      <c r="I21" s="8">
        <v>0</v>
      </c>
      <c r="J21" s="8">
        <v>513000</v>
      </c>
      <c r="K21" s="9">
        <f t="shared" ref="K21" si="19">C21-G21</f>
        <v>87000</v>
      </c>
      <c r="L21" s="9">
        <f t="shared" ref="L21" si="20">M21+N21+O21</f>
        <v>328000</v>
      </c>
      <c r="M21" s="8">
        <v>0</v>
      </c>
      <c r="N21" s="8">
        <v>0</v>
      </c>
      <c r="O21" s="8">
        <v>328000</v>
      </c>
      <c r="P21" s="10">
        <f t="shared" si="5"/>
        <v>63.937621832358673</v>
      </c>
      <c r="Q21" s="10">
        <v>0</v>
      </c>
      <c r="R21" s="10">
        <v>0</v>
      </c>
      <c r="S21" s="10">
        <f t="shared" si="8"/>
        <v>63.937621832358673</v>
      </c>
    </row>
    <row r="22" spans="1:19" ht="60.6" customHeight="1" x14ac:dyDescent="0.25">
      <c r="A22" s="7" t="s">
        <v>61</v>
      </c>
      <c r="B22" s="2" t="s">
        <v>77</v>
      </c>
      <c r="C22" s="8">
        <f t="shared" si="3"/>
        <v>6323563</v>
      </c>
      <c r="D22" s="9">
        <f t="shared" ref="D22:F22" si="21">D23</f>
        <v>0</v>
      </c>
      <c r="E22" s="9">
        <f t="shared" si="21"/>
        <v>0</v>
      </c>
      <c r="F22" s="9">
        <f t="shared" si="21"/>
        <v>6323563</v>
      </c>
      <c r="G22" s="9">
        <f t="shared" ref="G22:O22" si="22">G23</f>
        <v>1767563</v>
      </c>
      <c r="H22" s="9">
        <f t="shared" si="22"/>
        <v>0</v>
      </c>
      <c r="I22" s="9">
        <f t="shared" si="22"/>
        <v>670294</v>
      </c>
      <c r="J22" s="9">
        <f t="shared" si="22"/>
        <v>1097269</v>
      </c>
      <c r="K22" s="9">
        <f t="shared" si="4"/>
        <v>4556000</v>
      </c>
      <c r="L22" s="9">
        <f t="shared" si="22"/>
        <v>1641563</v>
      </c>
      <c r="M22" s="9">
        <f t="shared" si="22"/>
        <v>0</v>
      </c>
      <c r="N22" s="9">
        <f t="shared" si="22"/>
        <v>670294</v>
      </c>
      <c r="O22" s="9">
        <f t="shared" si="22"/>
        <v>971269</v>
      </c>
      <c r="P22" s="10">
        <f t="shared" si="5"/>
        <v>92.87154121239243</v>
      </c>
      <c r="Q22" s="10">
        <v>0</v>
      </c>
      <c r="R22" s="10">
        <f t="shared" si="7"/>
        <v>100</v>
      </c>
      <c r="S22" s="10">
        <f t="shared" si="8"/>
        <v>88.516945252258111</v>
      </c>
    </row>
    <row r="23" spans="1:19" ht="41.45" customHeight="1" x14ac:dyDescent="0.25">
      <c r="A23" s="7" t="s">
        <v>54</v>
      </c>
      <c r="B23" s="3" t="s">
        <v>23</v>
      </c>
      <c r="C23" s="8">
        <f t="shared" si="3"/>
        <v>6323563</v>
      </c>
      <c r="D23" s="8">
        <v>0</v>
      </c>
      <c r="E23" s="8">
        <v>0</v>
      </c>
      <c r="F23" s="8">
        <v>6323563</v>
      </c>
      <c r="G23" s="9">
        <f t="shared" si="9"/>
        <v>1767563</v>
      </c>
      <c r="H23" s="8">
        <v>0</v>
      </c>
      <c r="I23" s="8">
        <v>670294</v>
      </c>
      <c r="J23" s="8">
        <v>1097269</v>
      </c>
      <c r="K23" s="9">
        <f t="shared" si="4"/>
        <v>4556000</v>
      </c>
      <c r="L23" s="9">
        <f t="shared" si="10"/>
        <v>1641563</v>
      </c>
      <c r="M23" s="8">
        <v>0</v>
      </c>
      <c r="N23" s="8">
        <v>670294</v>
      </c>
      <c r="O23" s="8">
        <v>971269</v>
      </c>
      <c r="P23" s="10">
        <f t="shared" si="5"/>
        <v>92.87154121239243</v>
      </c>
      <c r="Q23" s="10">
        <v>0</v>
      </c>
      <c r="R23" s="10">
        <f t="shared" si="7"/>
        <v>100</v>
      </c>
      <c r="S23" s="10">
        <f t="shared" si="8"/>
        <v>88.516945252258111</v>
      </c>
    </row>
    <row r="24" spans="1:19" ht="60" customHeight="1" x14ac:dyDescent="0.25">
      <c r="A24" s="7" t="s">
        <v>62</v>
      </c>
      <c r="B24" s="2" t="s">
        <v>24</v>
      </c>
      <c r="C24" s="8">
        <f t="shared" si="3"/>
        <v>10448149.779999999</v>
      </c>
      <c r="D24" s="9">
        <f t="shared" ref="D24:F24" si="23">D25+D26+++D27</f>
        <v>0</v>
      </c>
      <c r="E24" s="9">
        <f t="shared" si="23"/>
        <v>254119</v>
      </c>
      <c r="F24" s="9">
        <f t="shared" si="23"/>
        <v>10194030.779999999</v>
      </c>
      <c r="G24" s="9">
        <f t="shared" ref="G24:O24" si="24">G25+G26+++G27</f>
        <v>10448149.779999999</v>
      </c>
      <c r="H24" s="9">
        <f t="shared" si="24"/>
        <v>0</v>
      </c>
      <c r="I24" s="9">
        <f t="shared" si="24"/>
        <v>254119</v>
      </c>
      <c r="J24" s="9">
        <f t="shared" si="24"/>
        <v>10194030.779999999</v>
      </c>
      <c r="K24" s="9">
        <f t="shared" si="4"/>
        <v>0</v>
      </c>
      <c r="L24" s="9">
        <f t="shared" si="24"/>
        <v>9011621.7599999998</v>
      </c>
      <c r="M24" s="9">
        <f t="shared" si="24"/>
        <v>0</v>
      </c>
      <c r="N24" s="9">
        <f t="shared" si="24"/>
        <v>254119</v>
      </c>
      <c r="O24" s="9">
        <f t="shared" si="24"/>
        <v>8757502.7599999998</v>
      </c>
      <c r="P24" s="10">
        <f t="shared" si="5"/>
        <v>86.250886039652471</v>
      </c>
      <c r="Q24" s="10">
        <v>0</v>
      </c>
      <c r="R24" s="10">
        <f t="shared" si="7"/>
        <v>100</v>
      </c>
      <c r="S24" s="10">
        <f t="shared" si="8"/>
        <v>85.908145158651365</v>
      </c>
    </row>
    <row r="25" spans="1:19" ht="22.9" customHeight="1" x14ac:dyDescent="0.25">
      <c r="A25" s="7" t="s">
        <v>54</v>
      </c>
      <c r="B25" s="3" t="s">
        <v>25</v>
      </c>
      <c r="C25" s="8">
        <f t="shared" si="3"/>
        <v>160100</v>
      </c>
      <c r="D25" s="8">
        <v>0</v>
      </c>
      <c r="E25" s="8">
        <v>0</v>
      </c>
      <c r="F25" s="8">
        <v>160100</v>
      </c>
      <c r="G25" s="9">
        <f t="shared" si="9"/>
        <v>160100</v>
      </c>
      <c r="H25" s="8">
        <v>0</v>
      </c>
      <c r="I25" s="8">
        <v>0</v>
      </c>
      <c r="J25" s="8">
        <v>160100</v>
      </c>
      <c r="K25" s="9">
        <f t="shared" si="4"/>
        <v>0</v>
      </c>
      <c r="L25" s="9">
        <f t="shared" si="10"/>
        <v>79402</v>
      </c>
      <c r="M25" s="8">
        <v>0</v>
      </c>
      <c r="N25" s="8">
        <v>0</v>
      </c>
      <c r="O25" s="8">
        <v>79402</v>
      </c>
      <c r="P25" s="10">
        <f t="shared" si="5"/>
        <v>49.595252966895693</v>
      </c>
      <c r="Q25" s="10">
        <v>0</v>
      </c>
      <c r="R25" s="10">
        <v>0</v>
      </c>
      <c r="S25" s="10">
        <f t="shared" si="8"/>
        <v>49.595252966895693</v>
      </c>
    </row>
    <row r="26" spans="1:19" ht="22.9" customHeight="1" x14ac:dyDescent="0.25">
      <c r="A26" s="7" t="s">
        <v>55</v>
      </c>
      <c r="B26" s="3" t="s">
        <v>26</v>
      </c>
      <c r="C26" s="8">
        <f t="shared" si="3"/>
        <v>9581999.7799999993</v>
      </c>
      <c r="D26" s="8">
        <v>0</v>
      </c>
      <c r="E26" s="8">
        <v>0</v>
      </c>
      <c r="F26" s="8">
        <v>9581999.7799999993</v>
      </c>
      <c r="G26" s="9">
        <f t="shared" si="9"/>
        <v>9581999.7799999993</v>
      </c>
      <c r="H26" s="8">
        <v>0</v>
      </c>
      <c r="I26" s="8">
        <v>0</v>
      </c>
      <c r="J26" s="8">
        <v>9581999.7799999993</v>
      </c>
      <c r="K26" s="9">
        <f t="shared" si="4"/>
        <v>0</v>
      </c>
      <c r="L26" s="9">
        <f t="shared" si="10"/>
        <v>8226169.7599999998</v>
      </c>
      <c r="M26" s="8">
        <v>0</v>
      </c>
      <c r="N26" s="8"/>
      <c r="O26" s="8">
        <v>8226169.7599999998</v>
      </c>
      <c r="P26" s="10">
        <f t="shared" si="5"/>
        <v>85.850239499796771</v>
      </c>
      <c r="Q26" s="10">
        <v>0</v>
      </c>
      <c r="R26" s="10">
        <v>0</v>
      </c>
      <c r="S26" s="10">
        <f t="shared" si="8"/>
        <v>85.850239499796771</v>
      </c>
    </row>
    <row r="27" spans="1:19" ht="16.899999999999999" customHeight="1" x14ac:dyDescent="0.25">
      <c r="A27" s="7" t="s">
        <v>63</v>
      </c>
      <c r="B27" s="3" t="s">
        <v>27</v>
      </c>
      <c r="C27" s="8">
        <f t="shared" si="3"/>
        <v>706050</v>
      </c>
      <c r="D27" s="8">
        <v>0</v>
      </c>
      <c r="E27" s="8">
        <v>254119</v>
      </c>
      <c r="F27" s="8">
        <v>451931</v>
      </c>
      <c r="G27" s="9">
        <f t="shared" si="9"/>
        <v>706050</v>
      </c>
      <c r="H27" s="8">
        <v>0</v>
      </c>
      <c r="I27" s="8">
        <v>254119</v>
      </c>
      <c r="J27" s="8">
        <v>451931</v>
      </c>
      <c r="K27" s="9">
        <f t="shared" si="4"/>
        <v>0</v>
      </c>
      <c r="L27" s="9">
        <f t="shared" si="10"/>
        <v>706050</v>
      </c>
      <c r="M27" s="8">
        <v>0</v>
      </c>
      <c r="N27" s="8">
        <v>254119</v>
      </c>
      <c r="O27" s="8">
        <v>451931</v>
      </c>
      <c r="P27" s="10">
        <f t="shared" si="5"/>
        <v>100</v>
      </c>
      <c r="Q27" s="10">
        <v>0</v>
      </c>
      <c r="R27" s="10">
        <f t="shared" si="7"/>
        <v>100</v>
      </c>
      <c r="S27" s="10">
        <f t="shared" si="8"/>
        <v>100</v>
      </c>
    </row>
    <row r="28" spans="1:19" ht="41.45" customHeight="1" x14ac:dyDescent="0.25">
      <c r="A28" s="7" t="s">
        <v>64</v>
      </c>
      <c r="B28" s="2" t="s">
        <v>28</v>
      </c>
      <c r="C28" s="8">
        <f t="shared" si="3"/>
        <v>50000</v>
      </c>
      <c r="D28" s="9">
        <f t="shared" ref="D28:F28" si="25">D29</f>
        <v>0</v>
      </c>
      <c r="E28" s="9">
        <f t="shared" si="25"/>
        <v>0</v>
      </c>
      <c r="F28" s="9">
        <f t="shared" si="25"/>
        <v>50000</v>
      </c>
      <c r="G28" s="9">
        <f t="shared" ref="G28:O28" si="26">G29</f>
        <v>50000</v>
      </c>
      <c r="H28" s="9">
        <f t="shared" si="26"/>
        <v>0</v>
      </c>
      <c r="I28" s="9">
        <f t="shared" si="26"/>
        <v>0</v>
      </c>
      <c r="J28" s="9">
        <f t="shared" si="26"/>
        <v>50000</v>
      </c>
      <c r="K28" s="9">
        <f t="shared" si="4"/>
        <v>0</v>
      </c>
      <c r="L28" s="9">
        <f t="shared" si="26"/>
        <v>22062</v>
      </c>
      <c r="M28" s="9">
        <f t="shared" si="26"/>
        <v>0</v>
      </c>
      <c r="N28" s="9">
        <f t="shared" si="26"/>
        <v>0</v>
      </c>
      <c r="O28" s="9">
        <f t="shared" si="26"/>
        <v>22062</v>
      </c>
      <c r="P28" s="10">
        <f t="shared" si="5"/>
        <v>44.124000000000002</v>
      </c>
      <c r="Q28" s="10">
        <v>0</v>
      </c>
      <c r="R28" s="10">
        <v>0</v>
      </c>
      <c r="S28" s="10">
        <f t="shared" si="8"/>
        <v>44.124000000000002</v>
      </c>
    </row>
    <row r="29" spans="1:19" ht="29.45" customHeight="1" x14ac:dyDescent="0.25">
      <c r="A29" s="7" t="s">
        <v>53</v>
      </c>
      <c r="B29" s="3" t="s">
        <v>29</v>
      </c>
      <c r="C29" s="8">
        <f t="shared" si="3"/>
        <v>50000</v>
      </c>
      <c r="D29" s="8">
        <v>0</v>
      </c>
      <c r="E29" s="8">
        <v>0</v>
      </c>
      <c r="F29" s="8">
        <v>50000</v>
      </c>
      <c r="G29" s="9">
        <f t="shared" si="9"/>
        <v>50000</v>
      </c>
      <c r="H29" s="8">
        <v>0</v>
      </c>
      <c r="I29" s="8">
        <v>0</v>
      </c>
      <c r="J29" s="8">
        <v>50000</v>
      </c>
      <c r="K29" s="9">
        <f>C29-G29</f>
        <v>0</v>
      </c>
      <c r="L29" s="9">
        <f t="shared" si="10"/>
        <v>22062</v>
      </c>
      <c r="M29" s="8">
        <v>0</v>
      </c>
      <c r="N29" s="8">
        <v>0</v>
      </c>
      <c r="O29" s="8">
        <v>22062</v>
      </c>
      <c r="P29" s="10">
        <f t="shared" si="5"/>
        <v>44.124000000000002</v>
      </c>
      <c r="Q29" s="10">
        <v>0</v>
      </c>
      <c r="R29" s="10">
        <v>0</v>
      </c>
      <c r="S29" s="10">
        <f t="shared" si="8"/>
        <v>44.124000000000002</v>
      </c>
    </row>
    <row r="30" spans="1:19" ht="41.45" customHeight="1" x14ac:dyDescent="0.25">
      <c r="A30" s="7" t="s">
        <v>65</v>
      </c>
      <c r="B30" s="2" t="s">
        <v>30</v>
      </c>
      <c r="C30" s="8">
        <f t="shared" si="3"/>
        <v>521885</v>
      </c>
      <c r="D30" s="9">
        <f>D31</f>
        <v>0</v>
      </c>
      <c r="E30" s="9">
        <f t="shared" ref="E30:F30" si="27">E31</f>
        <v>285885</v>
      </c>
      <c r="F30" s="9">
        <f t="shared" si="27"/>
        <v>236000</v>
      </c>
      <c r="G30" s="9">
        <f t="shared" ref="G30:O30" si="28">G31</f>
        <v>521885</v>
      </c>
      <c r="H30" s="9">
        <f t="shared" si="28"/>
        <v>0</v>
      </c>
      <c r="I30" s="9">
        <f t="shared" si="28"/>
        <v>285885</v>
      </c>
      <c r="J30" s="9">
        <f t="shared" si="28"/>
        <v>236000</v>
      </c>
      <c r="K30" s="9">
        <f t="shared" si="4"/>
        <v>0</v>
      </c>
      <c r="L30" s="9">
        <f t="shared" si="28"/>
        <v>506153.66000000003</v>
      </c>
      <c r="M30" s="9">
        <f t="shared" si="28"/>
        <v>0</v>
      </c>
      <c r="N30" s="9">
        <f t="shared" si="28"/>
        <v>285885</v>
      </c>
      <c r="O30" s="9">
        <f t="shared" si="28"/>
        <v>220268.66</v>
      </c>
      <c r="P30" s="10">
        <f t="shared" si="5"/>
        <v>96.98566925663701</v>
      </c>
      <c r="Q30" s="10">
        <v>0</v>
      </c>
      <c r="R30" s="10">
        <f t="shared" si="7"/>
        <v>100</v>
      </c>
      <c r="S30" s="10">
        <f t="shared" si="8"/>
        <v>93.334177966101691</v>
      </c>
    </row>
    <row r="31" spans="1:19" ht="41.45" customHeight="1" x14ac:dyDescent="0.25">
      <c r="A31" s="7" t="s">
        <v>54</v>
      </c>
      <c r="B31" s="3" t="s">
        <v>31</v>
      </c>
      <c r="C31" s="8">
        <f t="shared" si="3"/>
        <v>521885</v>
      </c>
      <c r="D31" s="8">
        <v>0</v>
      </c>
      <c r="E31" s="8">
        <v>285885</v>
      </c>
      <c r="F31" s="8">
        <v>236000</v>
      </c>
      <c r="G31" s="9">
        <f t="shared" si="9"/>
        <v>521885</v>
      </c>
      <c r="H31" s="8">
        <v>0</v>
      </c>
      <c r="I31" s="8">
        <v>285885</v>
      </c>
      <c r="J31" s="8">
        <v>236000</v>
      </c>
      <c r="K31" s="9">
        <f t="shared" si="4"/>
        <v>0</v>
      </c>
      <c r="L31" s="9">
        <f t="shared" si="10"/>
        <v>506153.66000000003</v>
      </c>
      <c r="M31" s="8">
        <v>0</v>
      </c>
      <c r="N31" s="8">
        <v>285885</v>
      </c>
      <c r="O31" s="8">
        <v>220268.66</v>
      </c>
      <c r="P31" s="10">
        <f t="shared" si="5"/>
        <v>96.98566925663701</v>
      </c>
      <c r="Q31" s="10">
        <v>0</v>
      </c>
      <c r="R31" s="10">
        <f t="shared" si="7"/>
        <v>100</v>
      </c>
      <c r="S31" s="10">
        <f t="shared" si="8"/>
        <v>93.334177966101691</v>
      </c>
    </row>
    <row r="32" spans="1:19" ht="58.9" customHeight="1" x14ac:dyDescent="0.25">
      <c r="A32" s="7" t="s">
        <v>66</v>
      </c>
      <c r="B32" s="2" t="s">
        <v>32</v>
      </c>
      <c r="C32" s="8">
        <f t="shared" si="3"/>
        <v>14937277</v>
      </c>
      <c r="D32" s="9">
        <f t="shared" ref="D32:F32" si="29">D33+D34+D35</f>
        <v>0</v>
      </c>
      <c r="E32" s="9">
        <f t="shared" si="29"/>
        <v>700000</v>
      </c>
      <c r="F32" s="9">
        <f t="shared" si="29"/>
        <v>14237277</v>
      </c>
      <c r="G32" s="9">
        <f t="shared" ref="G32:O32" si="30">G33+G34+G35</f>
        <v>14390614.109999999</v>
      </c>
      <c r="H32" s="9">
        <f t="shared" si="30"/>
        <v>0</v>
      </c>
      <c r="I32" s="9">
        <f>I33+I34+I35</f>
        <v>700000</v>
      </c>
      <c r="J32" s="9">
        <f>J33+J34+J35</f>
        <v>13690614.109999999</v>
      </c>
      <c r="K32" s="9">
        <f t="shared" si="4"/>
        <v>546662.8900000006</v>
      </c>
      <c r="L32" s="9">
        <f t="shared" si="30"/>
        <v>8536529.25</v>
      </c>
      <c r="M32" s="9">
        <f t="shared" si="30"/>
        <v>0</v>
      </c>
      <c r="N32" s="9">
        <f t="shared" si="30"/>
        <v>692211.73</v>
      </c>
      <c r="O32" s="9">
        <f t="shared" si="30"/>
        <v>7844317.5199999996</v>
      </c>
      <c r="P32" s="10">
        <f t="shared" si="5"/>
        <v>59.320117854233814</v>
      </c>
      <c r="Q32" s="10">
        <v>0</v>
      </c>
      <c r="R32" s="10">
        <v>0</v>
      </c>
      <c r="S32" s="10">
        <f t="shared" si="8"/>
        <v>57.297046406927031</v>
      </c>
    </row>
    <row r="33" spans="1:19" ht="25.9" customHeight="1" x14ac:dyDescent="0.25">
      <c r="A33" s="7" t="s">
        <v>54</v>
      </c>
      <c r="B33" s="3" t="s">
        <v>33</v>
      </c>
      <c r="C33" s="8">
        <f t="shared" si="3"/>
        <v>13937277</v>
      </c>
      <c r="D33" s="8"/>
      <c r="E33" s="8">
        <v>700000</v>
      </c>
      <c r="F33" s="8">
        <v>13237277</v>
      </c>
      <c r="G33" s="9">
        <f t="shared" si="9"/>
        <v>13390614.109999999</v>
      </c>
      <c r="H33" s="8"/>
      <c r="I33" s="8">
        <v>700000</v>
      </c>
      <c r="J33" s="8">
        <v>12690614.109999999</v>
      </c>
      <c r="K33" s="9">
        <f t="shared" si="4"/>
        <v>546662.8900000006</v>
      </c>
      <c r="L33" s="9">
        <f t="shared" si="10"/>
        <v>7540848.0700000003</v>
      </c>
      <c r="M33" s="8">
        <v>0</v>
      </c>
      <c r="N33" s="8">
        <v>692211.73</v>
      </c>
      <c r="O33" s="8">
        <v>6848636.3399999999</v>
      </c>
      <c r="P33" s="10">
        <f t="shared" si="5"/>
        <v>56.314430451464936</v>
      </c>
      <c r="Q33" s="10">
        <v>0</v>
      </c>
      <c r="R33" s="10">
        <v>0</v>
      </c>
      <c r="S33" s="10">
        <f t="shared" si="8"/>
        <v>53.966153888513432</v>
      </c>
    </row>
    <row r="34" spans="1:19" ht="25.9" customHeight="1" x14ac:dyDescent="0.25">
      <c r="A34" s="7" t="s">
        <v>55</v>
      </c>
      <c r="B34" s="3" t="s">
        <v>34</v>
      </c>
      <c r="C34" s="8">
        <f t="shared" si="3"/>
        <v>900000</v>
      </c>
      <c r="D34" s="8">
        <v>0</v>
      </c>
      <c r="E34" s="8">
        <v>0</v>
      </c>
      <c r="F34" s="8">
        <v>900000</v>
      </c>
      <c r="G34" s="9">
        <f>H34+I34+J34</f>
        <v>900000</v>
      </c>
      <c r="H34" s="8">
        <v>0</v>
      </c>
      <c r="I34" s="8">
        <v>0</v>
      </c>
      <c r="J34" s="8">
        <v>900000</v>
      </c>
      <c r="K34" s="9">
        <f t="shared" si="4"/>
        <v>0</v>
      </c>
      <c r="L34" s="9">
        <f t="shared" si="10"/>
        <v>895800</v>
      </c>
      <c r="M34" s="8">
        <v>0</v>
      </c>
      <c r="N34" s="8">
        <v>0</v>
      </c>
      <c r="O34" s="8">
        <v>895800</v>
      </c>
      <c r="P34" s="10">
        <f t="shared" si="5"/>
        <v>99.533333333333331</v>
      </c>
      <c r="Q34" s="10">
        <v>0</v>
      </c>
      <c r="R34" s="10">
        <v>0</v>
      </c>
      <c r="S34" s="10">
        <f>O34/J34*100</f>
        <v>99.533333333333331</v>
      </c>
    </row>
    <row r="35" spans="1:19" ht="25.9" customHeight="1" x14ac:dyDescent="0.25">
      <c r="A35" s="7" t="s">
        <v>63</v>
      </c>
      <c r="B35" s="3" t="s">
        <v>35</v>
      </c>
      <c r="C35" s="8">
        <f t="shared" si="3"/>
        <v>100000</v>
      </c>
      <c r="D35" s="8">
        <v>0</v>
      </c>
      <c r="E35" s="8">
        <v>0</v>
      </c>
      <c r="F35" s="8">
        <v>100000</v>
      </c>
      <c r="G35" s="9">
        <f>H35+I35+J35</f>
        <v>100000</v>
      </c>
      <c r="H35" s="8">
        <v>0</v>
      </c>
      <c r="I35" s="8"/>
      <c r="J35" s="8">
        <v>100000</v>
      </c>
      <c r="K35" s="9">
        <f t="shared" si="4"/>
        <v>0</v>
      </c>
      <c r="L35" s="9">
        <f t="shared" si="10"/>
        <v>99881.18</v>
      </c>
      <c r="M35" s="8">
        <v>0</v>
      </c>
      <c r="N35" s="8">
        <v>0</v>
      </c>
      <c r="O35" s="8">
        <v>99881.18</v>
      </c>
      <c r="P35" s="10">
        <f t="shared" si="5"/>
        <v>99.881179999999986</v>
      </c>
      <c r="Q35" s="10">
        <v>0</v>
      </c>
      <c r="R35" s="10">
        <v>0</v>
      </c>
      <c r="S35" s="10">
        <f>O35/J35*100</f>
        <v>99.881179999999986</v>
      </c>
    </row>
    <row r="36" spans="1:19" ht="41.45" customHeight="1" x14ac:dyDescent="0.25">
      <c r="A36" s="7" t="s">
        <v>67</v>
      </c>
      <c r="B36" s="2" t="s">
        <v>36</v>
      </c>
      <c r="C36" s="8">
        <f t="shared" si="3"/>
        <v>631600</v>
      </c>
      <c r="D36" s="9">
        <f t="shared" ref="D36:F36" si="31">D37+D38</f>
        <v>0</v>
      </c>
      <c r="E36" s="9">
        <f t="shared" si="31"/>
        <v>305800</v>
      </c>
      <c r="F36" s="9">
        <f t="shared" si="31"/>
        <v>325800</v>
      </c>
      <c r="G36" s="9">
        <f t="shared" ref="G36:O36" si="32">G37+G38</f>
        <v>631600</v>
      </c>
      <c r="H36" s="9">
        <f t="shared" si="32"/>
        <v>0</v>
      </c>
      <c r="I36" s="9">
        <f>I37</f>
        <v>305800</v>
      </c>
      <c r="J36" s="9">
        <f t="shared" si="32"/>
        <v>325800</v>
      </c>
      <c r="K36" s="9">
        <f t="shared" si="32"/>
        <v>0</v>
      </c>
      <c r="L36" s="9">
        <f t="shared" si="32"/>
        <v>628161.69999999995</v>
      </c>
      <c r="M36" s="9">
        <f t="shared" si="32"/>
        <v>0</v>
      </c>
      <c r="N36" s="9">
        <f t="shared" si="32"/>
        <v>305800</v>
      </c>
      <c r="O36" s="9">
        <f t="shared" si="32"/>
        <v>322361.7</v>
      </c>
      <c r="P36" s="10">
        <f t="shared" si="5"/>
        <v>99.455620645978456</v>
      </c>
      <c r="Q36" s="10">
        <v>0</v>
      </c>
      <c r="R36" s="10">
        <f t="shared" si="7"/>
        <v>100</v>
      </c>
      <c r="S36" s="10">
        <f t="shared" si="8"/>
        <v>98.944659300184171</v>
      </c>
    </row>
    <row r="37" spans="1:19" ht="29.45" customHeight="1" x14ac:dyDescent="0.25">
      <c r="A37" s="7" t="s">
        <v>53</v>
      </c>
      <c r="B37" s="3" t="s">
        <v>13</v>
      </c>
      <c r="C37" s="8">
        <f t="shared" si="3"/>
        <v>305800</v>
      </c>
      <c r="D37" s="8">
        <v>0</v>
      </c>
      <c r="E37" s="8">
        <v>305800</v>
      </c>
      <c r="F37" s="8">
        <v>0</v>
      </c>
      <c r="G37" s="9">
        <f t="shared" si="9"/>
        <v>305800</v>
      </c>
      <c r="H37" s="8">
        <v>0</v>
      </c>
      <c r="I37" s="8">
        <v>305800</v>
      </c>
      <c r="J37" s="8">
        <v>0</v>
      </c>
      <c r="K37" s="9">
        <f t="shared" si="4"/>
        <v>0</v>
      </c>
      <c r="L37" s="9">
        <f t="shared" si="10"/>
        <v>305800</v>
      </c>
      <c r="M37" s="8">
        <v>0</v>
      </c>
      <c r="N37" s="8">
        <v>305800</v>
      </c>
      <c r="O37" s="8">
        <v>0</v>
      </c>
      <c r="P37" s="10">
        <f t="shared" si="5"/>
        <v>100</v>
      </c>
      <c r="Q37" s="10">
        <v>0</v>
      </c>
      <c r="R37" s="10">
        <f t="shared" si="7"/>
        <v>100</v>
      </c>
      <c r="S37" s="10">
        <v>0</v>
      </c>
    </row>
    <row r="38" spans="1:19" ht="29.45" customHeight="1" x14ac:dyDescent="0.25">
      <c r="A38" s="7" t="s">
        <v>54</v>
      </c>
      <c r="B38" s="3" t="s">
        <v>68</v>
      </c>
      <c r="C38" s="8">
        <f t="shared" si="3"/>
        <v>325800</v>
      </c>
      <c r="D38" s="8">
        <v>0</v>
      </c>
      <c r="E38" s="8">
        <v>0</v>
      </c>
      <c r="F38" s="8">
        <v>325800</v>
      </c>
      <c r="G38" s="9">
        <f t="shared" si="9"/>
        <v>325800</v>
      </c>
      <c r="H38" s="8">
        <v>0</v>
      </c>
      <c r="I38" s="8">
        <v>0</v>
      </c>
      <c r="J38" s="8">
        <v>325800</v>
      </c>
      <c r="K38" s="9">
        <f t="shared" ref="K38" si="33">C38-G38</f>
        <v>0</v>
      </c>
      <c r="L38" s="9">
        <f t="shared" ref="L38" si="34">M38+N38+O38</f>
        <v>322361.7</v>
      </c>
      <c r="M38" s="8">
        <v>0</v>
      </c>
      <c r="N38" s="8">
        <v>0</v>
      </c>
      <c r="O38" s="8">
        <v>322361.7</v>
      </c>
      <c r="P38" s="10">
        <f t="shared" si="5"/>
        <v>98.944659300184171</v>
      </c>
      <c r="Q38" s="10">
        <v>0</v>
      </c>
      <c r="R38" s="10">
        <v>0</v>
      </c>
      <c r="S38" s="10">
        <f t="shared" si="8"/>
        <v>98.944659300184171</v>
      </c>
    </row>
    <row r="39" spans="1:19" ht="63.6" customHeight="1" x14ac:dyDescent="0.25">
      <c r="A39" s="7" t="s">
        <v>69</v>
      </c>
      <c r="B39" s="2" t="s">
        <v>37</v>
      </c>
      <c r="C39" s="8">
        <f t="shared" si="3"/>
        <v>8291128</v>
      </c>
      <c r="D39" s="9">
        <f t="shared" ref="D39:F39" si="35">D40+D41</f>
        <v>0</v>
      </c>
      <c r="E39" s="9">
        <f t="shared" si="35"/>
        <v>5088968</v>
      </c>
      <c r="F39" s="9">
        <f t="shared" si="35"/>
        <v>3202160</v>
      </c>
      <c r="G39" s="9">
        <f t="shared" ref="G39:O39" si="36">G40+G41</f>
        <v>8290928</v>
      </c>
      <c r="H39" s="9">
        <f t="shared" si="36"/>
        <v>0</v>
      </c>
      <c r="I39" s="9">
        <f t="shared" si="36"/>
        <v>5088968</v>
      </c>
      <c r="J39" s="9">
        <f t="shared" si="36"/>
        <v>3201960</v>
      </c>
      <c r="K39" s="9">
        <f t="shared" si="4"/>
        <v>200</v>
      </c>
      <c r="L39" s="9">
        <f t="shared" si="36"/>
        <v>8290823.6299999999</v>
      </c>
      <c r="M39" s="9">
        <f t="shared" si="36"/>
        <v>0</v>
      </c>
      <c r="N39" s="9">
        <f t="shared" si="36"/>
        <v>5088968</v>
      </c>
      <c r="O39" s="9">
        <f t="shared" si="36"/>
        <v>3201855.63</v>
      </c>
      <c r="P39" s="10">
        <f t="shared" si="5"/>
        <v>99.998741154186845</v>
      </c>
      <c r="Q39" s="10">
        <v>0</v>
      </c>
      <c r="R39" s="10">
        <f t="shared" si="7"/>
        <v>100</v>
      </c>
      <c r="S39" s="10">
        <f t="shared" si="8"/>
        <v>99.996740433984172</v>
      </c>
    </row>
    <row r="40" spans="1:19" ht="37.9" customHeight="1" x14ac:dyDescent="0.25">
      <c r="A40" s="7" t="s">
        <v>54</v>
      </c>
      <c r="B40" s="3" t="s">
        <v>38</v>
      </c>
      <c r="C40" s="8">
        <f t="shared" si="3"/>
        <v>5088968</v>
      </c>
      <c r="D40" s="8">
        <v>0</v>
      </c>
      <c r="E40" s="8">
        <v>5088968</v>
      </c>
      <c r="F40" s="8">
        <v>0</v>
      </c>
      <c r="G40" s="9">
        <f t="shared" si="9"/>
        <v>5088968</v>
      </c>
      <c r="H40" s="8"/>
      <c r="I40" s="8">
        <v>5088968</v>
      </c>
      <c r="J40" s="8"/>
      <c r="K40" s="9">
        <f t="shared" si="4"/>
        <v>0</v>
      </c>
      <c r="L40" s="9">
        <f t="shared" si="10"/>
        <v>5088968</v>
      </c>
      <c r="M40" s="8"/>
      <c r="N40" s="8">
        <v>5088968</v>
      </c>
      <c r="O40" s="8"/>
      <c r="P40" s="10">
        <f t="shared" si="5"/>
        <v>100</v>
      </c>
      <c r="Q40" s="10">
        <v>0</v>
      </c>
      <c r="R40" s="10">
        <f t="shared" si="7"/>
        <v>100</v>
      </c>
      <c r="S40" s="10">
        <v>0</v>
      </c>
    </row>
    <row r="41" spans="1:19" ht="31.15" customHeight="1" x14ac:dyDescent="0.25">
      <c r="A41" s="7" t="s">
        <v>55</v>
      </c>
      <c r="B41" s="3" t="s">
        <v>39</v>
      </c>
      <c r="C41" s="8">
        <f t="shared" si="3"/>
        <v>3202160</v>
      </c>
      <c r="D41" s="8">
        <v>0</v>
      </c>
      <c r="E41" s="8">
        <v>0</v>
      </c>
      <c r="F41" s="8">
        <v>3202160</v>
      </c>
      <c r="G41" s="9">
        <f t="shared" si="9"/>
        <v>3201960</v>
      </c>
      <c r="H41" s="8">
        <v>0</v>
      </c>
      <c r="I41" s="8">
        <v>0</v>
      </c>
      <c r="J41" s="8">
        <v>3201960</v>
      </c>
      <c r="K41" s="9">
        <f t="shared" si="4"/>
        <v>200</v>
      </c>
      <c r="L41" s="9">
        <f t="shared" si="10"/>
        <v>3201855.63</v>
      </c>
      <c r="M41" s="8">
        <v>0</v>
      </c>
      <c r="N41" s="8">
        <v>0</v>
      </c>
      <c r="O41" s="8">
        <v>3201855.63</v>
      </c>
      <c r="P41" s="10">
        <f t="shared" si="5"/>
        <v>99.996740433984172</v>
      </c>
      <c r="Q41" s="10">
        <v>0</v>
      </c>
      <c r="R41" s="10">
        <v>0</v>
      </c>
      <c r="S41" s="10">
        <f t="shared" si="8"/>
        <v>99.996740433984172</v>
      </c>
    </row>
    <row r="42" spans="1:19" ht="52.9" customHeight="1" x14ac:dyDescent="0.25">
      <c r="A42" s="7" t="s">
        <v>70</v>
      </c>
      <c r="B42" s="2" t="s">
        <v>40</v>
      </c>
      <c r="C42" s="8">
        <f t="shared" si="3"/>
        <v>100000</v>
      </c>
      <c r="D42" s="9">
        <f t="shared" ref="D42:F42" si="37">D43</f>
        <v>0</v>
      </c>
      <c r="E42" s="9">
        <f t="shared" si="37"/>
        <v>0</v>
      </c>
      <c r="F42" s="9">
        <f t="shared" si="37"/>
        <v>100000</v>
      </c>
      <c r="G42" s="9">
        <f t="shared" ref="G42:O42" si="38">G43</f>
        <v>100000</v>
      </c>
      <c r="H42" s="9">
        <f t="shared" si="38"/>
        <v>0</v>
      </c>
      <c r="I42" s="9">
        <f t="shared" si="38"/>
        <v>0</v>
      </c>
      <c r="J42" s="9">
        <f t="shared" si="38"/>
        <v>100000</v>
      </c>
      <c r="K42" s="9">
        <f t="shared" si="4"/>
        <v>0</v>
      </c>
      <c r="L42" s="9">
        <f t="shared" si="38"/>
        <v>100000</v>
      </c>
      <c r="M42" s="9">
        <f t="shared" si="38"/>
        <v>0</v>
      </c>
      <c r="N42" s="9">
        <f t="shared" si="38"/>
        <v>0</v>
      </c>
      <c r="O42" s="9">
        <f t="shared" si="38"/>
        <v>100000</v>
      </c>
      <c r="P42" s="10">
        <f t="shared" si="5"/>
        <v>100</v>
      </c>
      <c r="Q42" s="10">
        <v>0</v>
      </c>
      <c r="R42" s="10">
        <v>0</v>
      </c>
      <c r="S42" s="10">
        <v>0</v>
      </c>
    </row>
    <row r="43" spans="1:19" ht="28.15" customHeight="1" x14ac:dyDescent="0.25">
      <c r="A43" s="7" t="s">
        <v>53</v>
      </c>
      <c r="B43" s="3" t="s">
        <v>41</v>
      </c>
      <c r="C43" s="8">
        <f t="shared" si="3"/>
        <v>100000</v>
      </c>
      <c r="D43" s="8">
        <v>0</v>
      </c>
      <c r="E43" s="8">
        <v>0</v>
      </c>
      <c r="F43" s="8">
        <v>100000</v>
      </c>
      <c r="G43" s="9">
        <f t="shared" si="9"/>
        <v>100000</v>
      </c>
      <c r="H43" s="8">
        <v>0</v>
      </c>
      <c r="I43" s="8">
        <v>0</v>
      </c>
      <c r="J43" s="8">
        <v>100000</v>
      </c>
      <c r="K43" s="9">
        <f t="shared" si="4"/>
        <v>0</v>
      </c>
      <c r="L43" s="9">
        <f t="shared" si="10"/>
        <v>100000</v>
      </c>
      <c r="M43" s="8">
        <v>0</v>
      </c>
      <c r="N43" s="8">
        <v>0</v>
      </c>
      <c r="O43" s="8">
        <v>100000</v>
      </c>
      <c r="P43" s="10">
        <f t="shared" si="5"/>
        <v>100</v>
      </c>
      <c r="Q43" s="10">
        <v>0</v>
      </c>
      <c r="R43" s="10">
        <v>0</v>
      </c>
      <c r="S43" s="10">
        <v>0</v>
      </c>
    </row>
    <row r="44" spans="1:19" ht="41.45" customHeight="1" x14ac:dyDescent="0.25">
      <c r="A44" s="7" t="s">
        <v>71</v>
      </c>
      <c r="B44" s="2" t="s">
        <v>42</v>
      </c>
      <c r="C44" s="8">
        <f t="shared" si="3"/>
        <v>305800</v>
      </c>
      <c r="D44" s="9">
        <f t="shared" ref="D44:F44" si="39">D45+D46</f>
        <v>0</v>
      </c>
      <c r="E44" s="9">
        <f t="shared" si="39"/>
        <v>305800</v>
      </c>
      <c r="F44" s="9">
        <f t="shared" si="39"/>
        <v>0</v>
      </c>
      <c r="G44" s="9">
        <f t="shared" ref="G44:O44" si="40">G45+G46</f>
        <v>321800</v>
      </c>
      <c r="H44" s="9">
        <f t="shared" si="40"/>
        <v>0</v>
      </c>
      <c r="I44" s="9">
        <f t="shared" si="40"/>
        <v>305800</v>
      </c>
      <c r="J44" s="9">
        <f t="shared" si="40"/>
        <v>16000</v>
      </c>
      <c r="K44" s="9">
        <f t="shared" si="4"/>
        <v>-16000</v>
      </c>
      <c r="L44" s="9">
        <f t="shared" si="40"/>
        <v>305800</v>
      </c>
      <c r="M44" s="9">
        <f t="shared" si="40"/>
        <v>0</v>
      </c>
      <c r="N44" s="9">
        <f t="shared" si="40"/>
        <v>305800</v>
      </c>
      <c r="O44" s="9">
        <f t="shared" si="40"/>
        <v>0</v>
      </c>
      <c r="P44" s="10">
        <f t="shared" si="5"/>
        <v>95.027967681789931</v>
      </c>
      <c r="Q44" s="10">
        <v>0</v>
      </c>
      <c r="R44" s="10">
        <f t="shared" si="7"/>
        <v>100</v>
      </c>
      <c r="S44" s="10">
        <f t="shared" si="8"/>
        <v>0</v>
      </c>
    </row>
    <row r="45" spans="1:19" ht="28.15" customHeight="1" x14ac:dyDescent="0.25">
      <c r="A45" s="7" t="s">
        <v>53</v>
      </c>
      <c r="B45" s="3" t="s">
        <v>43</v>
      </c>
      <c r="C45" s="8">
        <f t="shared" si="3"/>
        <v>305800</v>
      </c>
      <c r="D45" s="8">
        <v>0</v>
      </c>
      <c r="E45" s="8">
        <v>305800</v>
      </c>
      <c r="F45" s="8">
        <v>0</v>
      </c>
      <c r="G45" s="9">
        <f t="shared" si="9"/>
        <v>305800</v>
      </c>
      <c r="H45" s="8">
        <v>0</v>
      </c>
      <c r="I45" s="8">
        <v>305800</v>
      </c>
      <c r="J45" s="8">
        <v>0</v>
      </c>
      <c r="K45" s="9">
        <f t="shared" si="4"/>
        <v>0</v>
      </c>
      <c r="L45" s="9">
        <f t="shared" si="10"/>
        <v>305800</v>
      </c>
      <c r="M45" s="8">
        <v>0</v>
      </c>
      <c r="N45" s="8">
        <v>305800</v>
      </c>
      <c r="O45" s="8">
        <v>0</v>
      </c>
      <c r="P45" s="10">
        <f t="shared" si="5"/>
        <v>100</v>
      </c>
      <c r="Q45" s="10">
        <v>0</v>
      </c>
      <c r="R45" s="10">
        <v>0</v>
      </c>
      <c r="S45" s="10">
        <v>0</v>
      </c>
    </row>
    <row r="46" spans="1:19" ht="20.45" customHeight="1" x14ac:dyDescent="0.25">
      <c r="A46" s="7" t="s">
        <v>54</v>
      </c>
      <c r="B46" s="3" t="s">
        <v>44</v>
      </c>
      <c r="C46" s="8">
        <f t="shared" si="3"/>
        <v>0</v>
      </c>
      <c r="D46" s="8">
        <v>0</v>
      </c>
      <c r="E46" s="8">
        <v>0</v>
      </c>
      <c r="F46" s="8">
        <v>0</v>
      </c>
      <c r="G46" s="9">
        <f t="shared" si="9"/>
        <v>16000</v>
      </c>
      <c r="H46" s="8">
        <v>0</v>
      </c>
      <c r="I46" s="8">
        <v>0</v>
      </c>
      <c r="J46" s="8">
        <v>16000</v>
      </c>
      <c r="K46" s="9">
        <f t="shared" si="4"/>
        <v>-16000</v>
      </c>
      <c r="L46" s="9">
        <f t="shared" si="10"/>
        <v>0</v>
      </c>
      <c r="M46" s="8">
        <v>0</v>
      </c>
      <c r="N46" s="8">
        <v>0</v>
      </c>
      <c r="O46" s="8">
        <v>0</v>
      </c>
      <c r="P46" s="10">
        <f t="shared" si="5"/>
        <v>0</v>
      </c>
      <c r="Q46" s="10">
        <v>0</v>
      </c>
      <c r="R46" s="10">
        <v>0</v>
      </c>
      <c r="S46" s="10">
        <v>0</v>
      </c>
    </row>
    <row r="47" spans="1:19" ht="41.45" customHeight="1" x14ac:dyDescent="0.25">
      <c r="A47" s="7" t="s">
        <v>72</v>
      </c>
      <c r="B47" s="11" t="s">
        <v>45</v>
      </c>
      <c r="C47" s="8">
        <f t="shared" si="3"/>
        <v>5000</v>
      </c>
      <c r="D47" s="9">
        <f t="shared" ref="D47:F47" si="41">D48</f>
        <v>0</v>
      </c>
      <c r="E47" s="9">
        <f t="shared" si="41"/>
        <v>0</v>
      </c>
      <c r="F47" s="9">
        <f t="shared" si="41"/>
        <v>5000</v>
      </c>
      <c r="G47" s="9">
        <f t="shared" ref="G47:O47" si="42">G48</f>
        <v>5000</v>
      </c>
      <c r="H47" s="9">
        <f t="shared" si="42"/>
        <v>0</v>
      </c>
      <c r="I47" s="9">
        <f t="shared" si="42"/>
        <v>0</v>
      </c>
      <c r="J47" s="9">
        <f t="shared" si="42"/>
        <v>5000</v>
      </c>
      <c r="K47" s="9">
        <f t="shared" si="4"/>
        <v>0</v>
      </c>
      <c r="L47" s="9">
        <f t="shared" si="42"/>
        <v>3246.41</v>
      </c>
      <c r="M47" s="9">
        <f t="shared" si="42"/>
        <v>0</v>
      </c>
      <c r="N47" s="9">
        <f t="shared" si="42"/>
        <v>0</v>
      </c>
      <c r="O47" s="9">
        <f t="shared" si="42"/>
        <v>3246.41</v>
      </c>
      <c r="P47" s="10">
        <f t="shared" si="5"/>
        <v>64.928200000000004</v>
      </c>
      <c r="Q47" s="10">
        <v>0</v>
      </c>
      <c r="R47" s="10">
        <v>0</v>
      </c>
      <c r="S47" s="10">
        <f t="shared" si="8"/>
        <v>64.928200000000004</v>
      </c>
    </row>
    <row r="48" spans="1:19" ht="24.6" customHeight="1" x14ac:dyDescent="0.25">
      <c r="A48" s="7" t="s">
        <v>53</v>
      </c>
      <c r="B48" s="12" t="s">
        <v>46</v>
      </c>
      <c r="C48" s="8">
        <f t="shared" si="3"/>
        <v>5000</v>
      </c>
      <c r="D48" s="8">
        <v>0</v>
      </c>
      <c r="E48" s="8">
        <v>0</v>
      </c>
      <c r="F48" s="8">
        <v>5000</v>
      </c>
      <c r="G48" s="9">
        <f t="shared" si="9"/>
        <v>5000</v>
      </c>
      <c r="H48" s="8">
        <v>0</v>
      </c>
      <c r="I48" s="8">
        <v>0</v>
      </c>
      <c r="J48" s="8">
        <v>5000</v>
      </c>
      <c r="K48" s="9">
        <f t="shared" si="4"/>
        <v>0</v>
      </c>
      <c r="L48" s="9">
        <f t="shared" si="10"/>
        <v>3246.41</v>
      </c>
      <c r="M48" s="8"/>
      <c r="N48" s="8">
        <v>0</v>
      </c>
      <c r="O48" s="8">
        <v>3246.41</v>
      </c>
      <c r="P48" s="10">
        <f t="shared" si="5"/>
        <v>64.928200000000004</v>
      </c>
      <c r="Q48" s="10">
        <v>0</v>
      </c>
      <c r="R48" s="10">
        <v>0</v>
      </c>
      <c r="S48" s="10">
        <f t="shared" si="8"/>
        <v>64.928200000000004</v>
      </c>
    </row>
    <row r="49" spans="1:19" ht="47.45" customHeight="1" x14ac:dyDescent="0.25">
      <c r="A49" s="7" t="s">
        <v>73</v>
      </c>
      <c r="B49" s="2" t="s">
        <v>47</v>
      </c>
      <c r="C49" s="8">
        <f t="shared" si="3"/>
        <v>12000</v>
      </c>
      <c r="D49" s="9">
        <f>D50</f>
        <v>0</v>
      </c>
      <c r="E49" s="9">
        <f>E50</f>
        <v>0</v>
      </c>
      <c r="F49" s="9">
        <f>F50</f>
        <v>12000</v>
      </c>
      <c r="G49" s="9">
        <f t="shared" ref="G49:O49" si="43">G50</f>
        <v>12000</v>
      </c>
      <c r="H49" s="9">
        <f>H50</f>
        <v>0</v>
      </c>
      <c r="I49" s="9">
        <f>I50</f>
        <v>0</v>
      </c>
      <c r="J49" s="9">
        <f>J50</f>
        <v>12000</v>
      </c>
      <c r="K49" s="9">
        <f t="shared" si="4"/>
        <v>0</v>
      </c>
      <c r="L49" s="9">
        <f t="shared" si="43"/>
        <v>12000</v>
      </c>
      <c r="M49" s="9">
        <f t="shared" si="43"/>
        <v>0</v>
      </c>
      <c r="N49" s="9">
        <f t="shared" si="43"/>
        <v>0</v>
      </c>
      <c r="O49" s="9">
        <f t="shared" si="43"/>
        <v>12000</v>
      </c>
      <c r="P49" s="10">
        <f t="shared" si="5"/>
        <v>100</v>
      </c>
      <c r="Q49" s="10">
        <v>0</v>
      </c>
      <c r="R49" s="10">
        <v>0</v>
      </c>
      <c r="S49" s="10">
        <f t="shared" si="8"/>
        <v>100</v>
      </c>
    </row>
    <row r="50" spans="1:19" ht="26.45" customHeight="1" x14ac:dyDescent="0.25">
      <c r="A50" s="7" t="s">
        <v>53</v>
      </c>
      <c r="B50" s="3" t="s">
        <v>48</v>
      </c>
      <c r="C50" s="8">
        <f t="shared" si="3"/>
        <v>12000</v>
      </c>
      <c r="D50" s="8">
        <v>0</v>
      </c>
      <c r="E50" s="8">
        <v>0</v>
      </c>
      <c r="F50" s="8">
        <v>12000</v>
      </c>
      <c r="G50" s="9">
        <f>H50+I50+J50</f>
        <v>12000</v>
      </c>
      <c r="H50" s="8">
        <v>0</v>
      </c>
      <c r="I50" s="8">
        <v>0</v>
      </c>
      <c r="J50" s="8">
        <v>12000</v>
      </c>
      <c r="K50" s="9">
        <f t="shared" si="4"/>
        <v>0</v>
      </c>
      <c r="L50" s="9">
        <f t="shared" si="10"/>
        <v>12000</v>
      </c>
      <c r="M50" s="8">
        <v>0</v>
      </c>
      <c r="N50" s="8">
        <v>0</v>
      </c>
      <c r="O50" s="8">
        <v>12000</v>
      </c>
      <c r="P50" s="10">
        <f t="shared" si="5"/>
        <v>100</v>
      </c>
      <c r="Q50" s="10">
        <v>0</v>
      </c>
      <c r="R50" s="10">
        <v>0</v>
      </c>
      <c r="S50" s="10">
        <f t="shared" si="8"/>
        <v>100</v>
      </c>
    </row>
    <row r="51" spans="1:19" ht="42.6" customHeight="1" x14ac:dyDescent="0.25">
      <c r="A51" s="7" t="s">
        <v>74</v>
      </c>
      <c r="B51" s="2" t="s">
        <v>50</v>
      </c>
      <c r="C51" s="8">
        <f t="shared" si="3"/>
        <v>28585130</v>
      </c>
      <c r="D51" s="9">
        <f t="shared" ref="D51:F51" si="44">D52</f>
        <v>20706860</v>
      </c>
      <c r="E51" s="9">
        <f t="shared" si="44"/>
        <v>3094135</v>
      </c>
      <c r="F51" s="9">
        <f t="shared" si="44"/>
        <v>4784135</v>
      </c>
      <c r="G51" s="9">
        <f t="shared" ref="G51:O51" si="45">G52</f>
        <v>15877312</v>
      </c>
      <c r="H51" s="9">
        <f t="shared" si="45"/>
        <v>11442300</v>
      </c>
      <c r="I51" s="9">
        <f t="shared" si="45"/>
        <v>1709712</v>
      </c>
      <c r="J51" s="9">
        <f t="shared" si="45"/>
        <v>2725300</v>
      </c>
      <c r="K51" s="9">
        <f t="shared" si="4"/>
        <v>12707818</v>
      </c>
      <c r="L51" s="9">
        <f t="shared" si="45"/>
        <v>15438445.809999999</v>
      </c>
      <c r="M51" s="9">
        <f t="shared" si="45"/>
        <v>11406639.529999999</v>
      </c>
      <c r="N51" s="9">
        <f t="shared" si="45"/>
        <v>1704383.21</v>
      </c>
      <c r="O51" s="9">
        <f t="shared" si="45"/>
        <v>2327423.0699999998</v>
      </c>
      <c r="P51" s="10">
        <f t="shared" si="5"/>
        <v>97.235891125651492</v>
      </c>
      <c r="Q51" s="10">
        <f t="shared" si="6"/>
        <v>99.688345262753103</v>
      </c>
      <c r="R51" s="10">
        <v>0</v>
      </c>
      <c r="S51" s="10">
        <f t="shared" si="8"/>
        <v>85.400619014420414</v>
      </c>
    </row>
    <row r="52" spans="1:19" ht="26.45" customHeight="1" x14ac:dyDescent="0.25">
      <c r="A52" s="7" t="s">
        <v>53</v>
      </c>
      <c r="B52" s="3" t="s">
        <v>51</v>
      </c>
      <c r="C52" s="8">
        <f t="shared" si="3"/>
        <v>28585130</v>
      </c>
      <c r="D52" s="8">
        <v>20706860</v>
      </c>
      <c r="E52" s="8">
        <v>3094135</v>
      </c>
      <c r="F52" s="8">
        <v>4784135</v>
      </c>
      <c r="G52" s="9">
        <f>H52+I52+J52</f>
        <v>15877312</v>
      </c>
      <c r="H52" s="8">
        <v>11442300</v>
      </c>
      <c r="I52" s="8">
        <v>1709712</v>
      </c>
      <c r="J52" s="8">
        <v>2725300</v>
      </c>
      <c r="K52" s="9">
        <f t="shared" si="4"/>
        <v>12707818</v>
      </c>
      <c r="L52" s="9">
        <f>M52+N52+O52</f>
        <v>15438445.809999999</v>
      </c>
      <c r="M52" s="8">
        <v>11406639.529999999</v>
      </c>
      <c r="N52" s="8">
        <v>1704383.21</v>
      </c>
      <c r="O52" s="8">
        <v>2327423.0699999998</v>
      </c>
      <c r="P52" s="10">
        <f t="shared" si="5"/>
        <v>97.235891125651492</v>
      </c>
      <c r="Q52" s="10">
        <f t="shared" si="6"/>
        <v>99.688345262753103</v>
      </c>
      <c r="R52" s="10">
        <v>0</v>
      </c>
      <c r="S52" s="10">
        <f t="shared" si="8"/>
        <v>85.400619014420414</v>
      </c>
    </row>
    <row r="53" spans="1:19" x14ac:dyDescent="0.25">
      <c r="A53" s="7"/>
      <c r="B53" s="2" t="s">
        <v>49</v>
      </c>
      <c r="C53" s="8">
        <f>C5+C9+C13+C17+C19+C22+C24+C28+C30+C32+C36+C39+C42+C44+C47+C49+C51</f>
        <v>303073549.77999997</v>
      </c>
      <c r="D53" s="8">
        <f t="shared" ref="D53:O53" si="46">D5+D9+D13+D17+D19+D22+D24+D28+D30+D32+D36+D39+D42+D44+D47+D49+D51</f>
        <v>24076546.890000001</v>
      </c>
      <c r="E53" s="8">
        <f t="shared" si="46"/>
        <v>163684854.31</v>
      </c>
      <c r="F53" s="8">
        <f t="shared" si="46"/>
        <v>115312148.58</v>
      </c>
      <c r="G53" s="8">
        <f>G5+G9+G13+G17+G19+G22+G24+G28+G30+G32+G36+G39+G42+G44+G47+G49+G51</f>
        <v>296937962.88999999</v>
      </c>
      <c r="H53" s="8">
        <f t="shared" ref="H53:J53" si="47">H5+H9+H13+H17+H19+H22+H24+H28+H30+H32+H36+H39+H42+H44+H47+H49+H51</f>
        <v>28404321.140000001</v>
      </c>
      <c r="I53" s="8">
        <f>I5+I9+I13+I17+I19+I22+I24+I28+I30+I32+I36+I39+I42+I44+I47+I49+I51</f>
        <v>160308661.06</v>
      </c>
      <c r="J53" s="8">
        <f t="shared" si="47"/>
        <v>108224980.69</v>
      </c>
      <c r="K53" s="8">
        <f t="shared" si="46"/>
        <v>6135586.8900000006</v>
      </c>
      <c r="L53" s="8">
        <f t="shared" si="46"/>
        <v>278375164.12999994</v>
      </c>
      <c r="M53" s="8">
        <f t="shared" si="46"/>
        <v>28092802.079999998</v>
      </c>
      <c r="N53" s="8">
        <f t="shared" si="46"/>
        <v>158641321.93000001</v>
      </c>
      <c r="O53" s="8">
        <f t="shared" si="46"/>
        <v>91641040.11999999</v>
      </c>
      <c r="P53" s="10">
        <f t="shared" si="5"/>
        <v>93.748593618904636</v>
      </c>
      <c r="Q53" s="10">
        <f t="shared" ref="Q53" si="48">M53/H53*100</f>
        <v>98.903268772154135</v>
      </c>
      <c r="R53" s="10">
        <f t="shared" si="7"/>
        <v>98.959919495942927</v>
      </c>
      <c r="S53" s="10">
        <f t="shared" ref="S53" si="49">O53/J53*100</f>
        <v>84.67642085564043</v>
      </c>
    </row>
    <row r="54" spans="1:19" x14ac:dyDescent="0.25">
      <c r="A54" s="15" t="s">
        <v>78</v>
      </c>
      <c r="B54" s="15"/>
      <c r="C54" s="15"/>
      <c r="D54" s="15"/>
      <c r="E54" s="15"/>
      <c r="F54" s="15"/>
      <c r="G54" s="15"/>
      <c r="R54" s="16" t="s">
        <v>79</v>
      </c>
      <c r="S54" s="16"/>
    </row>
    <row r="55" spans="1:19" x14ac:dyDescent="0.25">
      <c r="A55" s="14"/>
      <c r="B55" s="14"/>
    </row>
  </sheetData>
  <mergeCells count="10">
    <mergeCell ref="A55:B55"/>
    <mergeCell ref="A54:G54"/>
    <mergeCell ref="R54:S54"/>
    <mergeCell ref="A1:S1"/>
    <mergeCell ref="A2:A3"/>
    <mergeCell ref="B2:B3"/>
    <mergeCell ref="P2:S2"/>
    <mergeCell ref="L2:O2"/>
    <mergeCell ref="G2:J2"/>
    <mergeCell ref="C2:F2"/>
  </mergeCells>
  <pageMargins left="0.7" right="0.7" top="0.75" bottom="0.75" header="0.3" footer="0.3"/>
  <pageSetup paperSize="9" scale="51" orientation="landscape" verticalDpi="0" r:id="rId1"/>
  <rowBreaks count="2" manualBreakCount="2">
    <brk id="27" max="18" man="1"/>
    <brk id="54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2021-03-10T08:03:44Z</cp:lastPrinted>
  <dcterms:created xsi:type="dcterms:W3CDTF">2020-07-23T12:45:56Z</dcterms:created>
  <dcterms:modified xsi:type="dcterms:W3CDTF">2021-03-10T14:38:45Z</dcterms:modified>
</cp:coreProperties>
</file>